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24226"/>
  <mc:AlternateContent xmlns:mc="http://schemas.openxmlformats.org/markup-compatibility/2006">
    <mc:Choice Requires="x15">
      <x15ac:absPath xmlns:x15ac="http://schemas.microsoft.com/office/spreadsheetml/2010/11/ac" url="https://polybauuzwil.sharepoint.com/teams/Marketing/Freigegebene Dokumente/05_Website_Bibliothek/"/>
    </mc:Choice>
  </mc:AlternateContent>
  <xr:revisionPtr revIDLastSave="0" documentId="8_{59FCC687-E0E6-4899-A0E1-53E1E0646E03}" xr6:coauthVersionLast="47" xr6:coauthVersionMax="47" xr10:uidLastSave="{00000000-0000-0000-0000-000000000000}"/>
  <workbookProtection workbookAlgorithmName="SHA-512" workbookHashValue="JqmC5Di2cQyvxOlSvWlgPDHLma+ytkYUixB9G25EiDkdb+ZPqoAFvmqIagH4SSTGOLaTwigyiI1zdMX/7YLemA==" workbookSaltValue="HrHZh3aiOJdIpaSZKl3YpA==" workbookSpinCount="100000" lockStructure="1"/>
  <bookViews>
    <workbookView xWindow="-120" yWindow="-120" windowWidth="29040" windowHeight="15720" tabRatio="363" xr2:uid="{00000000-000D-0000-FFFF-FFFF00000000}"/>
  </bookViews>
  <sheets>
    <sheet name="Bienvenue" sheetId="7" r:id="rId1"/>
    <sheet name="Calc de prestations" sheetId="4" r:id="rId2"/>
    <sheet name="Rabattschlüssel" sheetId="2" state="hidden" r:id="rId3"/>
  </sheets>
  <definedNames>
    <definedName name="_xlnm.Print_Area" localSheetId="1">'Calc de prestations'!$B$1:$I$71</definedName>
    <definedName name="Z_35B8B0D7_C4B3_4CA4_9DF6_A7FECCB9ECC8_.wvu.PrintArea" localSheetId="1" hidden="1">'Calc de prestations'!$C$5:$H$68</definedName>
  </definedNames>
  <calcPr calcId="191029"/>
  <customWorkbookViews>
    <customWorkbookView name="Ansicht 1" guid="{35B8B0D7-C4B3-4CA4-9DF6-A7FECCB9ECC8}" maximized="1" xWindow="-1688" yWindow="-8" windowWidth="1696" windowHeight="102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3" i="4" l="1"/>
  <c r="D63" i="4"/>
  <c r="H58" i="4"/>
  <c r="E57" i="4"/>
  <c r="D57" i="4"/>
  <c r="C6" i="2" l="1"/>
  <c r="J13" i="2" s="1"/>
  <c r="C5" i="2"/>
  <c r="F12" i="2" s="1"/>
  <c r="C4" i="2"/>
  <c r="F11" i="2" s="1"/>
  <c r="C3" i="2"/>
  <c r="H63" i="4"/>
  <c r="D58" i="4"/>
  <c r="H57" i="4"/>
  <c r="H16" i="4" s="1"/>
  <c r="H48" i="4"/>
  <c r="H49" i="4" s="1"/>
  <c r="L45" i="4"/>
  <c r="L44" i="4"/>
  <c r="H44" i="4" s="1"/>
  <c r="L43" i="4"/>
  <c r="H43" i="4" s="1"/>
  <c r="L42" i="4"/>
  <c r="H39" i="4"/>
  <c r="L33" i="4"/>
  <c r="H33" i="4" s="1"/>
  <c r="L32" i="4"/>
  <c r="H32" i="4" s="1"/>
  <c r="D31" i="4"/>
  <c r="H31" i="4" l="1"/>
  <c r="H51" i="4"/>
  <c r="H64" i="4" s="1"/>
  <c r="H17" i="4" s="1"/>
  <c r="H40" i="4"/>
  <c r="H12" i="2"/>
  <c r="D41" i="4"/>
  <c r="F13" i="2"/>
  <c r="H13" i="2"/>
  <c r="D64" i="4" l="1"/>
  <c r="H52" i="4"/>
  <c r="H15" i="4" s="1"/>
  <c r="H18" i="4" s="1"/>
  <c r="B8" i="2" s="1"/>
  <c r="B11" i="2" s="1"/>
  <c r="C11" i="2" s="1"/>
  <c r="C13" i="2" l="1"/>
  <c r="K13" i="2" s="1"/>
  <c r="L13" i="2" s="1"/>
  <c r="B12" i="2"/>
  <c r="C12" i="2" s="1"/>
  <c r="I12" i="2" s="1"/>
  <c r="J12" i="2" s="1"/>
  <c r="C10" i="2"/>
  <c r="E10" i="2" s="1"/>
  <c r="F10" i="2" s="1"/>
  <c r="F14" i="2" s="1"/>
  <c r="G10" i="2"/>
  <c r="G11" i="2"/>
  <c r="H11" i="2" s="1"/>
  <c r="K10" i="2" l="1"/>
  <c r="L10" i="2" s="1"/>
  <c r="I10" i="2"/>
  <c r="I11" i="2"/>
  <c r="J11" i="2" s="1"/>
  <c r="K11" i="2"/>
  <c r="L11" i="2" s="1"/>
  <c r="K12" i="2"/>
  <c r="L12" i="2" s="1"/>
  <c r="E14" i="2"/>
  <c r="G14" i="2"/>
  <c r="H10" i="2"/>
  <c r="H14" i="2" s="1"/>
  <c r="I14" i="2" l="1"/>
  <c r="J10" i="2"/>
  <c r="J14" i="2" s="1"/>
  <c r="L14" i="2"/>
  <c r="K14" i="2"/>
  <c r="B16" i="2" l="1"/>
  <c r="B17" i="2"/>
  <c r="B19" i="2" l="1"/>
  <c r="H19" i="4" s="1"/>
  <c r="H20" i="4" s="1"/>
  <c r="B2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Dominik Frei - Gebäudehülle Schweiz</author>
    <author>Pascale Engetschwiler - Gebäudehülle Schweiz</author>
    <author>Athina Joannidis - Gebäudehülle Schweiz</author>
  </authors>
  <commentList>
    <comment ref="D10" authorId="0" shapeId="0" xr:uid="{00000000-0006-0000-0100-000001000000}">
      <text>
        <r>
          <rPr>
            <b/>
            <sz val="9"/>
            <color indexed="81"/>
            <rFont val="Segoe UI"/>
            <family val="2"/>
          </rPr>
          <t>Nom de l'entreprise membre</t>
        </r>
      </text>
    </comment>
    <comment ref="H10" authorId="0" shapeId="0" xr:uid="{00000000-0006-0000-0100-000002000000}">
      <text>
        <r>
          <rPr>
            <b/>
            <sz val="9"/>
            <color indexed="81"/>
            <rFont val="Segoe UI"/>
            <family val="2"/>
          </rPr>
          <t xml:space="preserve">no de client: 
</t>
        </r>
        <r>
          <rPr>
            <sz val="9"/>
            <color indexed="81"/>
            <rFont val="Segoe UI"/>
            <family val="2"/>
          </rPr>
          <t>Ce numéro est toujours indiqué dans la correspondance de l'association.</t>
        </r>
      </text>
    </comment>
    <comment ref="H15" authorId="0" shapeId="0" xr:uid="{00000000-0006-0000-0100-000003000000}">
      <text>
        <r>
          <rPr>
            <b/>
            <sz val="8"/>
            <color indexed="81"/>
            <rFont val="Tahoma"/>
            <family val="2"/>
          </rPr>
          <t>1.) Module association:</t>
        </r>
        <r>
          <rPr>
            <sz val="8"/>
            <color indexed="81"/>
            <rFont val="Tahoma"/>
            <family val="2"/>
          </rPr>
          <t xml:space="preserve">
Cotisation calculée sur la base de l'élément no </t>
        </r>
        <r>
          <rPr>
            <b/>
            <i/>
            <sz val="8"/>
            <color indexed="81"/>
            <rFont val="Tahoma"/>
            <family val="2"/>
          </rPr>
          <t xml:space="preserve">1.) Module association </t>
        </r>
        <r>
          <rPr>
            <sz val="8"/>
            <color indexed="81"/>
            <rFont val="Tahoma"/>
            <family val="2"/>
          </rPr>
          <t xml:space="preserve">(nombre d'entreprises, volume salarial assujetti à l'AVS, autres appartenances à des associations, effectif d'employé-e-s et salarié-e-s temporaires).
</t>
        </r>
      </text>
    </comment>
    <comment ref="H16" authorId="0" shapeId="0" xr:uid="{00000000-0006-0000-0100-000004000000}">
      <text>
        <r>
          <rPr>
            <b/>
            <sz val="8"/>
            <color indexed="81"/>
            <rFont val="Tahoma"/>
            <family val="2"/>
          </rPr>
          <t xml:space="preserve">2.) Module de formation initiale:
</t>
        </r>
        <r>
          <rPr>
            <sz val="8"/>
            <color indexed="81"/>
            <rFont val="Tahoma"/>
            <family val="2"/>
          </rPr>
          <t xml:space="preserve">Cotisation calculée sur la base de l'élément no </t>
        </r>
        <r>
          <rPr>
            <b/>
            <i/>
            <sz val="8"/>
            <color indexed="81"/>
            <rFont val="Tahoma"/>
            <family val="2"/>
          </rPr>
          <t>2.) Module de formation initiale</t>
        </r>
        <r>
          <rPr>
            <i/>
            <sz val="8"/>
            <color indexed="81"/>
            <rFont val="Tahoma"/>
            <family val="2"/>
          </rPr>
          <t xml:space="preserve"> (Valeur du module de formation initiale et valeur de l'apprentie).</t>
        </r>
      </text>
    </comment>
    <comment ref="H17" authorId="0" shapeId="0" xr:uid="{00000000-0006-0000-0100-000005000000}">
      <text>
        <r>
          <rPr>
            <b/>
            <sz val="8"/>
            <color indexed="81"/>
            <rFont val="Tahoma"/>
            <family val="2"/>
          </rPr>
          <t xml:space="preserve">3.) Module de formation supérieure:
</t>
        </r>
        <r>
          <rPr>
            <sz val="8"/>
            <color indexed="81"/>
            <rFont val="Tahoma"/>
            <family val="2"/>
          </rPr>
          <t xml:space="preserve">Calculé sur la base de l'élément no </t>
        </r>
        <r>
          <rPr>
            <b/>
            <i/>
            <sz val="8"/>
            <color indexed="81"/>
            <rFont val="Tahoma"/>
            <family val="2"/>
          </rPr>
          <t xml:space="preserve">3.) Module de formation supérieure </t>
        </r>
        <r>
          <rPr>
            <i/>
            <sz val="8"/>
            <color indexed="81"/>
            <rFont val="Tahoma"/>
            <family val="2"/>
          </rPr>
          <t>(Valeur du module de formation supérieure et montant du volume salarial).</t>
        </r>
      </text>
    </comment>
    <comment ref="H18" authorId="0" shapeId="0" xr:uid="{00000000-0006-0000-0100-000006000000}">
      <text>
        <r>
          <rPr>
            <b/>
            <sz val="8"/>
            <color indexed="81"/>
            <rFont val="Tahoma"/>
            <family val="2"/>
          </rPr>
          <t>Total brut:</t>
        </r>
        <r>
          <rPr>
            <sz val="8"/>
            <color indexed="81"/>
            <rFont val="Tahoma"/>
            <family val="2"/>
          </rPr>
          <t xml:space="preserve">
Total des cotisations
</t>
        </r>
        <r>
          <rPr>
            <b/>
            <i/>
            <sz val="8"/>
            <color indexed="81"/>
            <rFont val="Tahoma"/>
            <family val="2"/>
          </rPr>
          <t>1.) Module association
2.) Module de formation initiale
3.) Module formation supérieure</t>
        </r>
        <r>
          <rPr>
            <sz val="8"/>
            <color indexed="81"/>
            <rFont val="Tahoma"/>
            <family val="2"/>
          </rPr>
          <t xml:space="preserve">
</t>
        </r>
      </text>
    </comment>
    <comment ref="H19" authorId="0" shapeId="0" xr:uid="{00000000-0006-0000-0100-000007000000}">
      <text>
        <r>
          <rPr>
            <b/>
            <sz val="8"/>
            <color indexed="81"/>
            <rFont val="Tahoma"/>
            <family val="2"/>
          </rPr>
          <t xml:space="preserve">Rabais:
</t>
        </r>
        <r>
          <rPr>
            <sz val="8"/>
            <color indexed="81"/>
            <rFont val="Tahoma"/>
            <family val="2"/>
          </rPr>
          <t>Rabais calculé selon l'échelle des rabais.</t>
        </r>
      </text>
    </comment>
    <comment ref="H20" authorId="0" shapeId="0" xr:uid="{00000000-0006-0000-0100-000008000000}">
      <text>
        <r>
          <rPr>
            <b/>
            <sz val="8"/>
            <color indexed="81"/>
            <rFont val="Tahoma"/>
            <family val="2"/>
          </rPr>
          <t xml:space="preserve">Cotisations des prestations d'Enveloppe des édifices Suisse: </t>
        </r>
        <r>
          <rPr>
            <sz val="8"/>
            <color indexed="81"/>
            <rFont val="Tahoma"/>
            <family val="2"/>
          </rPr>
          <t xml:space="preserve">Cotisation des prestations d'Enveloppe des édifices Suisse résultant de la valeur </t>
        </r>
        <r>
          <rPr>
            <b/>
            <sz val="8"/>
            <color indexed="81"/>
            <rFont val="Tahoma"/>
            <family val="2"/>
          </rPr>
          <t>totale brute</t>
        </r>
        <r>
          <rPr>
            <sz val="8"/>
            <color indexed="81"/>
            <rFont val="Tahoma"/>
            <family val="2"/>
          </rPr>
          <t xml:space="preserve"> sous déduction du rabais calculé selon l'échelle des rabais. </t>
        </r>
      </text>
    </comment>
    <comment ref="C23" authorId="0" shapeId="0" xr:uid="{00000000-0006-0000-0100-000009000000}">
      <text>
        <r>
          <rPr>
            <b/>
            <sz val="8"/>
            <color indexed="81"/>
            <rFont val="Tahoma"/>
            <family val="2"/>
          </rPr>
          <t>Choix des Modules.</t>
        </r>
      </text>
    </comment>
    <comment ref="D25" authorId="1" shapeId="0" xr:uid="{00000000-0006-0000-0100-00000A000000}">
      <text>
        <r>
          <rPr>
            <b/>
            <sz val="9"/>
            <color indexed="81"/>
            <rFont val="Segoe UI"/>
            <family val="2"/>
          </rPr>
          <t>1) Module associatif :</t>
        </r>
        <r>
          <rPr>
            <sz val="9"/>
            <color indexed="81"/>
            <rFont val="Segoe UI"/>
            <charset val="1"/>
          </rPr>
          <t xml:space="preserve">
Ce champ est toujours activé. Une affiliation signifie automatiquement un droit aux prestations intégrées dans le module associatif.</t>
        </r>
      </text>
    </comment>
    <comment ref="D26" authorId="1" shapeId="0" xr:uid="{00000000-0006-0000-0100-00000B000000}">
      <text>
        <r>
          <rPr>
            <b/>
            <sz val="9"/>
            <color indexed="81"/>
            <rFont val="Segoe UI"/>
            <family val="2"/>
          </rPr>
          <t>2) Module de formation initiale</t>
        </r>
        <r>
          <rPr>
            <sz val="9"/>
            <color indexed="81"/>
            <rFont val="Segoe UI"/>
            <family val="2"/>
          </rPr>
          <t xml:space="preserve">
Oui = souhaité / Non = pas souhaité
Ce champ doit être activé (par oui) lorsque le module de formation initiale est sélectionné. Lors de l’activation de ce champ (par oui) naît le droit à la prestation intégrée dans le module de formation initiale.
</t>
        </r>
      </text>
    </comment>
    <comment ref="D27" authorId="1" shapeId="0" xr:uid="{00000000-0006-0000-0100-00000C000000}">
      <text>
        <r>
          <rPr>
            <b/>
            <sz val="9"/>
            <color indexed="81"/>
            <rFont val="Segoe UI"/>
            <family val="2"/>
          </rPr>
          <t xml:space="preserve">3) Module de formation supérieure </t>
        </r>
        <r>
          <rPr>
            <sz val="9"/>
            <color indexed="81"/>
            <rFont val="Segoe UI"/>
            <family val="2"/>
          </rPr>
          <t xml:space="preserve">
Oui = souhaité / Non = pas souhaité
Ce champ doit être activé (par oui) lorsque le module de formation supérieure est sélectionné. Lors de l’activation de ce champ (par oui) naît le droit à la prestation intégrée dans le module de formation supérieure.
</t>
        </r>
      </text>
    </comment>
    <comment ref="C29" authorId="1" shapeId="0" xr:uid="{00000000-0006-0000-0100-00000D000000}">
      <text>
        <r>
          <rPr>
            <b/>
            <sz val="9"/>
            <color indexed="81"/>
            <rFont val="Segoe UI"/>
            <family val="2"/>
          </rPr>
          <t>1) Module association:</t>
        </r>
        <r>
          <rPr>
            <sz val="9"/>
            <color indexed="81"/>
            <rFont val="Segoe UI"/>
            <family val="2"/>
          </rPr>
          <t xml:space="preserve">
Données de l’enterprise telles que nombre de succursales affilées (enterprise principale et succursales). Données sur le volume salarial assujetti à l’AVS de l’ensembre de l’enterprise et autres. Ces indications servent à élucider la cotisation pour le module asspciation.</t>
        </r>
      </text>
    </comment>
    <comment ref="D31" authorId="1" shapeId="0" xr:uid="{00000000-0006-0000-0100-00000E000000}">
      <text>
        <r>
          <rPr>
            <b/>
            <sz val="9"/>
            <color indexed="81"/>
            <rFont val="Segoe UI"/>
            <family val="2"/>
          </rPr>
          <t>Nombre d’entreprises :</t>
        </r>
        <r>
          <rPr>
            <sz val="9"/>
            <color indexed="81"/>
            <rFont val="Segoe UI"/>
            <family val="2"/>
          </rPr>
          <t xml:space="preserve">
Il y a lieu de déclarer l’entreprise principale et toutes les succursales affiliées qui à leur tour fournissent des prestations et services à l’entreprise principale.</t>
        </r>
      </text>
    </comment>
    <comment ref="D32" authorId="1" shapeId="0" xr:uid="{00000000-0006-0000-0100-00000F000000}">
      <text>
        <r>
          <rPr>
            <b/>
            <sz val="9"/>
            <color indexed="81"/>
            <rFont val="Segoe UI"/>
            <family val="2"/>
          </rPr>
          <t>Entreprise principale :</t>
        </r>
        <r>
          <rPr>
            <sz val="9"/>
            <color indexed="81"/>
            <rFont val="Segoe UI"/>
            <family val="2"/>
          </rPr>
          <t xml:space="preserve">
Une entreprise principale doit toujours être déclarée. L’entreprise principale est calculée à l’aide d’un montant forfaitaire.
</t>
        </r>
      </text>
    </comment>
    <comment ref="D33" authorId="1" shapeId="0" xr:uid="{00000000-0006-0000-0100-000010000000}">
      <text>
        <r>
          <rPr>
            <b/>
            <sz val="9"/>
            <color indexed="81"/>
            <rFont val="Segoe UI"/>
            <family val="2"/>
          </rPr>
          <t>Succursales :</t>
        </r>
        <r>
          <rPr>
            <sz val="9"/>
            <color indexed="81"/>
            <rFont val="Segoe UI"/>
            <family val="2"/>
          </rPr>
          <t xml:space="preserve">
Toutes les succursales affiliées à l’entreprise principale et qui fournissent des prestations et des services à son profit doivent être déclarées.
</t>
        </r>
      </text>
    </comment>
    <comment ref="D35" authorId="1" shapeId="0" xr:uid="{00000000-0006-0000-0100-000011000000}">
      <text>
        <r>
          <rPr>
            <b/>
            <sz val="9"/>
            <color indexed="81"/>
            <rFont val="Segoe UI"/>
            <family val="2"/>
          </rPr>
          <t>Volume salarial assujetti à l’AVS de l’ensemble de l’entreprise :</t>
        </r>
        <r>
          <rPr>
            <sz val="9"/>
            <color indexed="81"/>
            <rFont val="Segoe UI"/>
            <family val="2"/>
          </rPr>
          <t xml:space="preserve">
Tous les salaires décomptés à l’AVS l’année précédente, de l’ensemble de l’entreprise, constituent la base des cotisations pour le module association.
</t>
        </r>
      </text>
    </comment>
    <comment ref="D39" authorId="1" shapeId="0" xr:uid="{00000000-0006-0000-0100-000012000000}">
      <text>
        <r>
          <rPr>
            <b/>
            <sz val="9"/>
            <color indexed="81"/>
            <rFont val="Segoe UI"/>
            <family val="2"/>
          </rPr>
          <t>Autres affiliations à des associations :</t>
        </r>
        <r>
          <rPr>
            <sz val="9"/>
            <color indexed="81"/>
            <rFont val="Segoe UI"/>
            <charset val="1"/>
          </rPr>
          <t xml:space="preserve">
Le volume salarial décompté avec une des associations patronales déterminées peut être déduit et doit de ce fait être déclaré comme il suit :
100% &gt; Pas d’autres affiliations associatives.
75% &gt; Activité principale plutôt dans la branche de l’enveloppe des bâtiments.
50% &gt; Activité principale équilibrée dans les deux entreprises.
25% &gt; Activité principale plutôt dans l’autre branche associative.
Remarque concernant l’évaluation d’autres affiliations associatives : le pourcentage indiqué détermine le montant du volume salarial considéré, à la base du décompte d’Enveloppe des édifices Suisse.
</t>
        </r>
      </text>
    </comment>
    <comment ref="C41" authorId="1" shapeId="0" xr:uid="{00000000-0006-0000-0100-000013000000}">
      <text>
        <r>
          <rPr>
            <b/>
            <sz val="9"/>
            <color indexed="81"/>
            <rFont val="Segoe UI"/>
            <family val="2"/>
          </rPr>
          <t>Effectif d’employé-e-s:</t>
        </r>
        <r>
          <rPr>
            <sz val="9"/>
            <color indexed="81"/>
            <rFont val="Segoe UI"/>
            <family val="2"/>
          </rPr>
          <t xml:space="preserve">
Ces indications servent à déterminer le montant des cotisations professionnelles et d’exécution de l’employeur. Il y a lieu d’indiquer le nombre d’employé-e-s et d’apprenti-e-s de l’année précédente.</t>
        </r>
      </text>
    </comment>
    <comment ref="D42" authorId="0" shapeId="0" xr:uid="{00000000-0006-0000-0100-000014000000}">
      <text>
        <r>
          <rPr>
            <b/>
            <sz val="9"/>
            <color indexed="81"/>
            <rFont val="Segoe UI"/>
            <family val="2"/>
          </rPr>
          <t xml:space="preserve">Directeur / Gestion / admin:
</t>
        </r>
        <r>
          <rPr>
            <sz val="9"/>
            <color indexed="81"/>
            <rFont val="Segoe UI"/>
            <family val="2"/>
          </rPr>
          <t>Les directeurs généraux et les employés qui ont une responsabilité de direction dans l'entreprise ou qui travaillent principalement dans une capacité de planification, commerciale ou administrative et ne sont donc pas soumis à la CCT de l'Enveloppe des édifices Suisse (voir également la CCT EES, art. 5.2 "Champ d'application personnel")</t>
        </r>
      </text>
    </comment>
    <comment ref="D43" authorId="0" shapeId="0" xr:uid="{00000000-0006-0000-0100-000015000000}">
      <text>
        <r>
          <rPr>
            <b/>
            <sz val="9"/>
            <color indexed="81"/>
            <rFont val="Segoe UI"/>
            <family val="2"/>
          </rPr>
          <t xml:space="preserve">Employés CCT Enveloppe des édifices Suisse
</t>
        </r>
        <r>
          <rPr>
            <sz val="9"/>
            <color indexed="81"/>
            <rFont val="Segoe UI"/>
            <family val="2"/>
          </rPr>
          <t xml:space="preserve">Les employés qui sont soumis à la CCT d'Enveloppe des édifices Suisse (voir aussi CCT EES, art. 5.2 "Champ d'application personnel").
</t>
        </r>
      </text>
    </comment>
    <comment ref="H43" authorId="0" shapeId="0" xr:uid="{00000000-0006-0000-0100-000016000000}">
      <text>
        <r>
          <rPr>
            <sz val="9"/>
            <color indexed="81"/>
            <rFont val="Segoe UI"/>
            <family val="2"/>
          </rPr>
          <t>Forfait de CHF 500.00 si moins de 2 employées sont déclarés CCT d'Enveloppe des édifices Suisse.
Sinon, nombre d'employés CCT d'Enveloppe des édifices Suisse multiplié par la valeur de CHF 300.00 par empolyé.</t>
        </r>
      </text>
    </comment>
    <comment ref="D44" authorId="0" shapeId="0" xr:uid="{00000000-0006-0000-0100-000017000000}">
      <text>
        <r>
          <rPr>
            <b/>
            <sz val="9"/>
            <color indexed="81"/>
            <rFont val="Segoe UI"/>
            <family val="2"/>
          </rPr>
          <t xml:space="preserve">Employés d'autres CCT
</t>
        </r>
        <r>
          <rPr>
            <sz val="9"/>
            <color indexed="81"/>
            <rFont val="Segoe UI"/>
            <family val="2"/>
          </rPr>
          <t>Les employés qui sont soumis à une CCT autre que la CCT d'Enveloppe des édifices Suisse (CCT cantonale ou succursale) et qui travaillent sur l'enveloppe des édifices (par exemple, les plombiers, les menuisiers, etc.).</t>
        </r>
      </text>
    </comment>
    <comment ref="H44" authorId="0" shapeId="0" xr:uid="{00000000-0006-0000-0100-000018000000}">
      <text>
        <r>
          <rPr>
            <sz val="9"/>
            <color indexed="81"/>
            <rFont val="Segoe UI"/>
            <family val="2"/>
          </rPr>
          <t>La valeur calculée se réfère au pourcentage d'adhésion à l'association.</t>
        </r>
      </text>
    </comment>
    <comment ref="D45" authorId="2" shapeId="0" xr:uid="{00000000-0006-0000-0100-000019000000}">
      <text>
        <r>
          <rPr>
            <b/>
            <sz val="9"/>
            <color indexed="81"/>
            <rFont val="Segoe UI"/>
            <family val="2"/>
          </rPr>
          <t xml:space="preserve">Apprenti-e-s d'Enveloppe des édifices:
</t>
        </r>
        <r>
          <rPr>
            <sz val="9"/>
            <color indexed="81"/>
            <rFont val="Segoe UI"/>
            <family val="2"/>
          </rPr>
          <t>Les apprentis-es assujetis à la CCT d'Enveloppe des édifices Suisse qui font un apprentissage dans un des domaines professionnels de l'enveloppe des édifices. Le droit aux prestations du nombre des apprentis-es indiqués ne naît qu'en selectionnant le 2.) Module de formation initiale.</t>
        </r>
      </text>
    </comment>
    <comment ref="C47" authorId="1" shapeId="0" xr:uid="{00000000-0006-0000-0100-00001A000000}">
      <text>
        <r>
          <rPr>
            <b/>
            <sz val="9"/>
            <color indexed="81"/>
            <rFont val="Segoe UI"/>
            <family val="2"/>
          </rPr>
          <t>Pascale Engetschwiler - Gebäudehülle Schweiz:</t>
        </r>
        <r>
          <rPr>
            <sz val="9"/>
            <color indexed="81"/>
            <rFont val="Segoe UI"/>
            <family val="2"/>
          </rPr>
          <t xml:space="preserve">
</t>
        </r>
        <r>
          <rPr>
            <b/>
            <sz val="9"/>
            <color indexed="81"/>
            <rFont val="Segoe UI"/>
            <family val="2"/>
          </rPr>
          <t>Employé-e-s temporaires et à la tâche :</t>
        </r>
        <r>
          <rPr>
            <sz val="9"/>
            <color indexed="81"/>
            <rFont val="Segoe UI"/>
            <family val="2"/>
          </rPr>
          <t xml:space="preserve">
75% du volume de toutes les factures (de l’année précédente) pour les travailleurs et travailleuses temporaires et à la tâche sont pris en considération, partant du volume salarial déclaré à l’AVS. Seuls les salaires du personnel emprunté à des entreprises membres d’Enveloppe des édifices suisse ne doivent pas être déclarés, ceux-ci-étant décomptés pas l’entreprise prêteuse.
</t>
        </r>
      </text>
    </comment>
    <comment ref="D48" authorId="1" shapeId="0" xr:uid="{00000000-0006-0000-0100-00001B000000}">
      <text>
        <r>
          <rPr>
            <b/>
            <sz val="9"/>
            <color indexed="81"/>
            <rFont val="Segoe UI"/>
            <family val="2"/>
          </rPr>
          <t>Somme des factures des travailleuses temporaires et à la tâche :</t>
        </r>
        <r>
          <rPr>
            <sz val="9"/>
            <color indexed="81"/>
            <rFont val="Segoe UI"/>
            <family val="2"/>
          </rPr>
          <t xml:space="preserve">
Le montant total de toutes les factures des travailleurs et travailleuses temporaires et à la tâche de l’année précédente doit être déclaré.</t>
        </r>
      </text>
    </comment>
    <comment ref="C51" authorId="1" shapeId="0" xr:uid="{00000000-0006-0000-0100-00001C000000}">
      <text>
        <r>
          <rPr>
            <b/>
            <sz val="9"/>
            <color indexed="81"/>
            <rFont val="Segoe UI"/>
            <family val="2"/>
          </rPr>
          <t>Volume salarial EECH calculé :</t>
        </r>
        <r>
          <rPr>
            <sz val="9"/>
            <color indexed="81"/>
            <rFont val="Segoe UI"/>
            <family val="2"/>
          </rPr>
          <t xml:space="preserve">
Le montant du volume salarial calculé est composé du montant salarial évalué par EECH et la somme estimée des travailleurs et travailleuses temporaires. Ces montants servent, avec le total des entreprises, à déterminer la cotisation pour le module associatif.</t>
        </r>
      </text>
    </comment>
    <comment ref="C52" authorId="1" shapeId="0" xr:uid="{00000000-0006-0000-0100-00001D000000}">
      <text>
        <r>
          <rPr>
            <b/>
            <sz val="9"/>
            <color indexed="81"/>
            <rFont val="Segoe UI"/>
            <family val="2"/>
          </rPr>
          <t>Montant du volume salarial :</t>
        </r>
        <r>
          <rPr>
            <sz val="9"/>
            <color indexed="81"/>
            <rFont val="Segoe UI"/>
            <family val="2"/>
          </rPr>
          <t xml:space="preserve">
Le volume salarial EECH calculé est multiplié par le pourcentage du montant du volume salarial.</t>
        </r>
      </text>
    </comment>
    <comment ref="C55" authorId="1" shapeId="0" xr:uid="{00000000-0006-0000-0100-00001E000000}">
      <text>
        <r>
          <rPr>
            <b/>
            <sz val="9"/>
            <color indexed="81"/>
            <rFont val="Segoe UI"/>
            <family val="2"/>
          </rPr>
          <t>2) Module de formation initiale</t>
        </r>
        <r>
          <rPr>
            <sz val="9"/>
            <color indexed="81"/>
            <rFont val="Segoe UI"/>
            <family val="2"/>
          </rPr>
          <t xml:space="preserve">
Ces données servent à déterminer la cotisation pour le module de formation initiale.</t>
        </r>
      </text>
    </comment>
    <comment ref="C57" authorId="1" shapeId="0" xr:uid="{00000000-0006-0000-0100-00001F000000}">
      <text>
        <r>
          <rPr>
            <b/>
            <sz val="9"/>
            <color indexed="81"/>
            <rFont val="Segoe UI"/>
            <family val="2"/>
          </rPr>
          <t>Valeur du module de formation initiale :</t>
        </r>
        <r>
          <rPr>
            <sz val="9"/>
            <color indexed="81"/>
            <rFont val="Segoe UI"/>
            <family val="2"/>
          </rPr>
          <t xml:space="preserve">
La valeur du module de formation initiale est la résultante du choix des modules. Cette somme est indépendante du nombre d’apprentis-es ; elle est activée avec le choix du module 2) module de formation initiale = Oui.</t>
        </r>
      </text>
    </comment>
    <comment ref="C58" authorId="1" shapeId="0" xr:uid="{00000000-0006-0000-0100-000020000000}">
      <text>
        <r>
          <rPr>
            <b/>
            <sz val="9"/>
            <color indexed="81"/>
            <rFont val="Segoe UI"/>
            <family val="2"/>
          </rPr>
          <t>Nombre d’apprentis-es :</t>
        </r>
        <r>
          <rPr>
            <sz val="9"/>
            <color indexed="81"/>
            <rFont val="Segoe UI"/>
            <family val="2"/>
          </rPr>
          <t xml:space="preserve">
Le nombre d’apprentis-es est déterminé par le nombre d’apprentis-es indiqué, multiplié par le montant prédéfini.</t>
        </r>
      </text>
    </comment>
    <comment ref="C61" authorId="1" shapeId="0" xr:uid="{00000000-0006-0000-0100-000021000000}">
      <text>
        <r>
          <rPr>
            <b/>
            <sz val="9"/>
            <color indexed="81"/>
            <rFont val="Segoe UI"/>
            <family val="2"/>
          </rPr>
          <t>3) Module de formation supérieure</t>
        </r>
        <r>
          <rPr>
            <sz val="9"/>
            <color indexed="81"/>
            <rFont val="Segoe UI"/>
            <family val="2"/>
          </rPr>
          <t xml:space="preserve">
Ces indications servent à déterminer la cotisation pour le module de formation supérieure.</t>
        </r>
      </text>
    </comment>
    <comment ref="C63" authorId="1" shapeId="0" xr:uid="{00000000-0006-0000-0100-000022000000}">
      <text>
        <r>
          <rPr>
            <b/>
            <sz val="9"/>
            <color indexed="81"/>
            <rFont val="Segoe UI"/>
            <family val="2"/>
          </rPr>
          <t>Valeur du module de formation supérieure :</t>
        </r>
        <r>
          <rPr>
            <sz val="9"/>
            <color indexed="81"/>
            <rFont val="Segoe UI"/>
            <family val="2"/>
          </rPr>
          <t xml:space="preserve">
La valeur du module de formation supérieure dépend du choix du module de formation supérieure; elle est activée par le choix du module 3) Module de formation supérieure.</t>
        </r>
      </text>
    </comment>
    <comment ref="C64" authorId="1" shapeId="0" xr:uid="{00000000-0006-0000-0100-000023000000}">
      <text>
        <r>
          <rPr>
            <b/>
            <sz val="9"/>
            <color indexed="81"/>
            <rFont val="Segoe UI"/>
            <family val="2"/>
          </rPr>
          <t>Montant du volume salarial :</t>
        </r>
        <r>
          <rPr>
            <sz val="9"/>
            <color indexed="81"/>
            <rFont val="Segoe UI"/>
            <family val="2"/>
          </rPr>
          <t xml:space="preserve">
Le montant du volume salarial est déterminé par le calcul du volume salarial d’EECH qui est multiplié par le montant prédéfini.</t>
        </r>
      </text>
    </comment>
  </commentList>
</comments>
</file>

<file path=xl/sharedStrings.xml><?xml version="1.0" encoding="utf-8"?>
<sst xmlns="http://schemas.openxmlformats.org/spreadsheetml/2006/main" count="74" uniqueCount="61">
  <si>
    <t xml:space="preserve"> 0 - 1'500.00</t>
  </si>
  <si>
    <t>1'501.00 - 3'000.00</t>
  </si>
  <si>
    <t>3'001.00 - 6'000.00</t>
  </si>
  <si>
    <t>Beitrag:</t>
  </si>
  <si>
    <t>Wert bis 1'500.00</t>
  </si>
  <si>
    <t>Wert ab 6'001.00</t>
  </si>
  <si>
    <t>Wert 1'501.00 bis 3'000.00</t>
  </si>
  <si>
    <t>Wert 3'001.00 bis 6'000.00</t>
  </si>
  <si>
    <t>Berechnet</t>
  </si>
  <si>
    <t>Beitrag brutto</t>
  </si>
  <si>
    <t>Beitrag netto</t>
  </si>
  <si>
    <t>Rückvergütung</t>
  </si>
  <si>
    <t>%</t>
  </si>
  <si>
    <t>Satz</t>
  </si>
  <si>
    <t>Rabatt (%)</t>
  </si>
  <si>
    <t>Rabattschlüssel</t>
  </si>
  <si>
    <t>höher 6'000.00</t>
  </si>
  <si>
    <t>Dropdown:</t>
  </si>
  <si>
    <t>gerundeter Wert:</t>
  </si>
  <si>
    <t>Gerundeter Wert:</t>
  </si>
  <si>
    <t>Cotisations</t>
  </si>
  <si>
    <t>Entreprise / no de client</t>
  </si>
  <si>
    <t>CP/Lieu</t>
  </si>
  <si>
    <t>Section</t>
  </si>
  <si>
    <t>1.) Module "Association"</t>
  </si>
  <si>
    <t>2.) Module "Formation initiale"</t>
  </si>
  <si>
    <t>3.) Module "Formation supérieure"</t>
  </si>
  <si>
    <t>Total brut</t>
  </si>
  <si>
    <t>Contribution Enveloppe des édifices Suisse</t>
  </si>
  <si>
    <t>Module</t>
  </si>
  <si>
    <t>1.) Données de l'entreprise</t>
  </si>
  <si>
    <t>Taux</t>
  </si>
  <si>
    <t>Entreprise principale (siège)</t>
  </si>
  <si>
    <t>Succursale</t>
  </si>
  <si>
    <t>Volume salarial assujetti à l'AVS</t>
  </si>
  <si>
    <t>toute l'entreprise</t>
  </si>
  <si>
    <t>Affiliation à d'autres associations</t>
  </si>
  <si>
    <t>Effectifs</t>
  </si>
  <si>
    <t>Directeurs / cadres / admin</t>
  </si>
  <si>
    <t>Travailleurs avec CCT EES</t>
  </si>
  <si>
    <t>Travailleurs d'autres CCT</t>
  </si>
  <si>
    <t>Apprentis</t>
  </si>
  <si>
    <t>Personnel temporaire:</t>
  </si>
  <si>
    <t>Factures temporaires</t>
  </si>
  <si>
    <t>Taux module "Formation initiale"</t>
  </si>
  <si>
    <t>Nombre d'apprentis</t>
  </si>
  <si>
    <t>Taux module "Formation supérieure"</t>
  </si>
  <si>
    <t>Cachet de la société/</t>
  </si>
  <si>
    <t>Note:</t>
  </si>
  <si>
    <t>choisir</t>
  </si>
  <si>
    <t>Votre choix</t>
  </si>
  <si>
    <t>Nombre d'entreprises</t>
  </si>
  <si>
    <t>décompte du volume salarial EES (%)</t>
  </si>
  <si>
    <t>Volume salarial calculé EES</t>
  </si>
  <si>
    <t>Taux volume salarial</t>
  </si>
  <si>
    <t>Réduction</t>
  </si>
  <si>
    <t>Lieu</t>
  </si>
  <si>
    <t>Date</t>
  </si>
  <si>
    <t>Signature</t>
  </si>
  <si>
    <t>Calc de prestations - Cotisations des membres Enveloppe des bâtiments Suisse</t>
  </si>
  <si>
    <t>Veuillez envoyer le formulaire à Enveloppe des bâtiments Suisse.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</si>
</sst>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quot;SFr.&quot;\ * #,##0.00_ ;_ &quot;SFr.&quot;\ * \-#,##0.00_ ;_ &quot;SFr.&quot;\ * &quot;-&quot;??_ ;_ @_ "/>
    <numFmt numFmtId="165" formatCode="_ * #,##0_ ;_ * \-#,##0_ ;_ * &quot;-&quot;??_ ;_ @_ "/>
    <numFmt numFmtId="166" formatCode="0.0%"/>
    <numFmt numFmtId="167" formatCode="_ [$CHF-807]\ * #,##0.00_ ;_ [$CHF-807]\ * \-#,##0.00_ ;_ [$CHF-807]\ * &quot;-&quot;??_ ;_ @_ "/>
  </numFmts>
  <fonts count="23">
    <font>
      <sz val="11"/>
      <color theme="1"/>
      <name val="Calibri"/>
      <family val="2"/>
      <scheme val="minor"/>
    </font>
    <font>
      <sz val="11"/>
      <color theme="1"/>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b/>
      <sz val="20"/>
      <color theme="1"/>
      <name val="Calibri"/>
      <family val="2"/>
      <scheme val="minor"/>
    </font>
    <font>
      <b/>
      <sz val="8"/>
      <color indexed="81"/>
      <name val="Tahoma"/>
      <family val="2"/>
    </font>
    <font>
      <b/>
      <sz val="16"/>
      <color theme="3" tint="0.39997558519241921"/>
      <name val="Calibri"/>
      <family val="2"/>
      <scheme val="minor"/>
    </font>
    <font>
      <sz val="8"/>
      <color indexed="81"/>
      <name val="Tahoma"/>
      <family val="2"/>
    </font>
    <font>
      <b/>
      <i/>
      <sz val="8"/>
      <color indexed="81"/>
      <name val="Tahoma"/>
      <family val="2"/>
    </font>
    <font>
      <i/>
      <sz val="8"/>
      <color indexed="81"/>
      <name val="Tahoma"/>
      <family val="2"/>
    </font>
    <font>
      <sz val="11"/>
      <color rgb="FFFA7D00"/>
      <name val="Calibri"/>
      <family val="2"/>
      <scheme val="minor"/>
    </font>
    <font>
      <sz val="9"/>
      <color indexed="81"/>
      <name val="Segoe UI"/>
      <family val="2"/>
    </font>
    <font>
      <b/>
      <sz val="11"/>
      <color rgb="FFFF7D32"/>
      <name val="Calibri"/>
      <family val="2"/>
      <scheme val="minor"/>
    </font>
    <font>
      <sz val="11"/>
      <color rgb="FFFF7D32"/>
      <name val="Calibri"/>
      <family val="2"/>
      <scheme val="minor"/>
    </font>
    <font>
      <sz val="11"/>
      <color theme="0"/>
      <name val="Calibri"/>
      <family val="2"/>
      <scheme val="minor"/>
    </font>
    <font>
      <b/>
      <sz val="9"/>
      <color indexed="81"/>
      <name val="Segoe UI"/>
      <family val="2"/>
    </font>
    <font>
      <sz val="9"/>
      <color indexed="81"/>
      <name val="Segoe UI"/>
      <charset val="1"/>
    </font>
    <font>
      <b/>
      <sz val="15"/>
      <name val="Calibri"/>
      <family val="2"/>
      <scheme val="minor"/>
    </font>
    <font>
      <b/>
      <sz val="15.5"/>
      <name val="Calibri"/>
      <family val="2"/>
      <scheme val="minor"/>
    </font>
    <font>
      <b/>
      <sz val="11"/>
      <name val="Calibri"/>
      <family val="2"/>
      <scheme val="minor"/>
    </font>
  </fonts>
  <fills count="12">
    <fill>
      <patternFill patternType="none"/>
    </fill>
    <fill>
      <patternFill patternType="gray125"/>
    </fill>
    <fill>
      <patternFill patternType="solid">
        <fgColor rgb="FFFFFFCC"/>
      </patternFill>
    </fill>
    <fill>
      <patternFill patternType="solid">
        <fgColor rgb="FFFFCC99"/>
      </patternFill>
    </fill>
    <fill>
      <patternFill patternType="solid">
        <fgColor rgb="FFF2F2F2"/>
      </patternFill>
    </fill>
    <fill>
      <patternFill patternType="solid">
        <fgColor rgb="FFA5A5A5"/>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rgb="FFFF7D32"/>
        <bgColor indexed="64"/>
      </patternFill>
    </fill>
  </fills>
  <borders count="36">
    <border>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indexed="64"/>
      </top>
      <bottom style="double">
        <color indexed="64"/>
      </bottom>
      <diagonal/>
    </border>
    <border>
      <left style="thin">
        <color rgb="FF7F7F7F"/>
      </left>
      <right style="thin">
        <color rgb="FF7F7F7F"/>
      </right>
      <top style="thin">
        <color rgb="FF7F7F7F"/>
      </top>
      <bottom/>
      <diagonal/>
    </border>
    <border>
      <left/>
      <right style="thin">
        <color rgb="FF7F7F7F"/>
      </right>
      <top style="thin">
        <color rgb="FF7F7F7F"/>
      </top>
      <bottom style="thin">
        <color rgb="FF7F7F7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style="thin">
        <color theme="0" tint="-0.499984740745262"/>
      </left>
      <right style="thin">
        <color rgb="FF7F7F7F"/>
      </right>
      <top style="thin">
        <color theme="0" tint="-0.499984740745262"/>
      </top>
      <bottom style="thin">
        <color rgb="FF7F7F7F"/>
      </bottom>
      <diagonal/>
    </border>
    <border>
      <left/>
      <right/>
      <top/>
      <bottom style="thin">
        <color indexed="64"/>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diagonal/>
    </border>
    <border>
      <left/>
      <right style="thick">
        <color theme="9"/>
      </right>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right/>
      <top style="thin">
        <color rgb="FF7F7F7F"/>
      </top>
      <bottom style="thin">
        <color rgb="FF7F7F7F"/>
      </bottom>
      <diagonal/>
    </border>
    <border>
      <left style="thin">
        <color theme="0" tint="-0.34998626667073579"/>
      </left>
      <right style="thin">
        <color rgb="FF7F7F7F"/>
      </right>
      <top style="thin">
        <color rgb="FF7F7F7F"/>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
      <left style="thin">
        <color rgb="FF7F7F7F"/>
      </left>
      <right/>
      <top/>
      <bottom style="double">
        <color indexed="64"/>
      </bottom>
      <diagonal/>
    </border>
    <border>
      <left/>
      <right/>
      <top/>
      <bottom style="double">
        <color indexed="64"/>
      </bottom>
      <diagonal/>
    </border>
    <border>
      <left/>
      <right style="thin">
        <color rgb="FF7F7F7F"/>
      </right>
      <top/>
      <bottom style="double">
        <color indexed="64"/>
      </bottom>
      <diagonal/>
    </border>
    <border>
      <left style="thin">
        <color rgb="FF7F7F7F"/>
      </left>
      <right/>
      <top style="thin">
        <color indexed="64"/>
      </top>
      <bottom style="thin">
        <color indexed="64"/>
      </bottom>
      <diagonal/>
    </border>
    <border>
      <left/>
      <right/>
      <top style="thin">
        <color indexed="64"/>
      </top>
      <bottom style="thin">
        <color indexed="64"/>
      </bottom>
      <diagonal/>
    </border>
    <border>
      <left/>
      <right style="thin">
        <color rgb="FF7F7F7F"/>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rgb="FF7F7F7F"/>
      </top>
      <bottom style="thin">
        <color rgb="FF7F7F7F"/>
      </bottom>
      <diagonal/>
    </border>
    <border>
      <left style="thin">
        <color rgb="FF7F7F7F"/>
      </left>
      <right style="thin">
        <color rgb="FF7F7F7F"/>
      </right>
      <top style="thin">
        <color indexed="64"/>
      </top>
      <bottom style="double">
        <color indexed="64"/>
      </bottom>
      <diagonal/>
    </border>
    <border>
      <left/>
      <right style="thin">
        <color rgb="FF7F7F7F"/>
      </right>
      <top style="thin">
        <color rgb="FF7F7F7F"/>
      </top>
      <bottom/>
      <diagonal/>
    </border>
    <border>
      <left/>
      <right style="thin">
        <color theme="0"/>
      </right>
      <top style="thin">
        <color theme="0"/>
      </top>
      <bottom style="thin">
        <color theme="0"/>
      </bottom>
      <diagonal/>
    </border>
  </borders>
  <cellStyleXfs count="8">
    <xf numFmtId="0" fontId="0" fillId="0" borderId="0"/>
    <xf numFmtId="164" fontId="1" fillId="0" borderId="0" applyFont="0" applyFill="0" applyBorder="0" applyAlignment="0" applyProtection="0"/>
    <xf numFmtId="0" fontId="1" fillId="2" borderId="1" applyNumberFormat="0" applyFont="0" applyAlignment="0" applyProtection="0"/>
    <xf numFmtId="0" fontId="2" fillId="3" borderId="2" applyNumberFormat="0" applyAlignment="0" applyProtection="0"/>
    <xf numFmtId="0" fontId="3" fillId="4" borderId="3" applyNumberFormat="0" applyAlignment="0" applyProtection="0"/>
    <xf numFmtId="0" fontId="4" fillId="4" borderId="2" applyNumberFormat="0" applyAlignment="0" applyProtection="0"/>
    <xf numFmtId="0" fontId="5" fillId="5" borderId="4" applyNumberFormat="0" applyAlignment="0" applyProtection="0"/>
    <xf numFmtId="9" fontId="1" fillId="0" borderId="0" applyFont="0" applyFill="0" applyBorder="0" applyAlignment="0" applyProtection="0"/>
  </cellStyleXfs>
  <cellXfs count="112">
    <xf numFmtId="0" fontId="0" fillId="0" borderId="0" xfId="0"/>
    <xf numFmtId="164" fontId="0" fillId="0" borderId="0" xfId="1" applyFont="1"/>
    <xf numFmtId="164" fontId="0" fillId="0" borderId="0" xfId="0" applyNumberFormat="1"/>
    <xf numFmtId="0" fontId="0" fillId="2" borderId="1" xfId="2" applyFont="1"/>
    <xf numFmtId="0" fontId="6" fillId="0" borderId="0" xfId="0" applyFont="1"/>
    <xf numFmtId="0" fontId="7" fillId="0" borderId="0" xfId="0" applyFont="1"/>
    <xf numFmtId="0" fontId="6" fillId="0" borderId="0" xfId="0" applyFont="1" applyAlignment="1">
      <alignment horizontal="right"/>
    </xf>
    <xf numFmtId="0" fontId="4" fillId="4" borderId="2" xfId="5"/>
    <xf numFmtId="165" fontId="2" fillId="3" borderId="2" xfId="3" applyNumberFormat="1" applyAlignment="1">
      <alignment horizontal="center"/>
    </xf>
    <xf numFmtId="0" fontId="6" fillId="2" borderId="1" xfId="2" applyFont="1" applyAlignment="1">
      <alignment horizontal="center"/>
    </xf>
    <xf numFmtId="0" fontId="6" fillId="2" borderId="1" xfId="2" applyFont="1"/>
    <xf numFmtId="0" fontId="6" fillId="2" borderId="1" xfId="2" quotePrefix="1" applyFont="1" applyAlignment="1">
      <alignment horizontal="right"/>
    </xf>
    <xf numFmtId="0" fontId="6" fillId="2" borderId="1" xfId="2" applyFont="1" applyAlignment="1">
      <alignment horizontal="right"/>
    </xf>
    <xf numFmtId="164" fontId="2" fillId="3" borderId="2" xfId="3" applyNumberFormat="1"/>
    <xf numFmtId="165" fontId="4" fillId="4" borderId="2" xfId="5" applyNumberFormat="1"/>
    <xf numFmtId="165" fontId="5" fillId="5" borderId="4" xfId="6" applyNumberFormat="1"/>
    <xf numFmtId="43" fontId="3" fillId="4" borderId="3" xfId="4" applyNumberFormat="1"/>
    <xf numFmtId="43" fontId="4" fillId="4" borderId="2" xfId="5" applyNumberFormat="1"/>
    <xf numFmtId="166" fontId="3" fillId="4" borderId="3" xfId="4" applyNumberFormat="1"/>
    <xf numFmtId="0" fontId="0" fillId="6" borderId="0" xfId="0" applyFill="1"/>
    <xf numFmtId="0" fontId="6" fillId="0" borderId="5" xfId="0" applyFont="1" applyBorder="1"/>
    <xf numFmtId="0" fontId="0" fillId="8" borderId="0" xfId="0" applyFill="1"/>
    <xf numFmtId="0" fontId="6" fillId="7" borderId="0" xfId="0" applyFont="1" applyFill="1"/>
    <xf numFmtId="0" fontId="6" fillId="8" borderId="0" xfId="0" applyFont="1" applyFill="1"/>
    <xf numFmtId="0" fontId="6" fillId="8" borderId="0" xfId="0" applyFont="1" applyFill="1" applyAlignment="1">
      <alignment horizontal="center"/>
    </xf>
    <xf numFmtId="0" fontId="0" fillId="7" borderId="0" xfId="0" applyFill="1"/>
    <xf numFmtId="0" fontId="9" fillId="8" borderId="0" xfId="0" applyFont="1" applyFill="1"/>
    <xf numFmtId="0" fontId="4" fillId="7" borderId="2" xfId="5" applyFill="1" applyAlignment="1">
      <alignment horizontal="center"/>
    </xf>
    <xf numFmtId="0" fontId="6" fillId="9" borderId="0" xfId="0" applyFont="1" applyFill="1"/>
    <xf numFmtId="0" fontId="4" fillId="8" borderId="0" xfId="5" applyFill="1" applyBorder="1" applyAlignment="1">
      <alignment horizontal="center"/>
    </xf>
    <xf numFmtId="164" fontId="2" fillId="8" borderId="0" xfId="1" applyFont="1" applyFill="1" applyBorder="1" applyAlignment="1">
      <alignment horizontal="center"/>
    </xf>
    <xf numFmtId="0" fontId="2" fillId="8" borderId="0" xfId="3" applyFill="1" applyBorder="1" applyAlignment="1">
      <alignment horizontal="center"/>
    </xf>
    <xf numFmtId="0" fontId="0" fillId="8" borderId="0" xfId="0" applyFill="1" applyAlignment="1">
      <alignment horizontal="center"/>
    </xf>
    <xf numFmtId="0" fontId="0" fillId="8" borderId="11" xfId="0" applyFill="1" applyBorder="1"/>
    <xf numFmtId="0" fontId="6" fillId="8" borderId="0" xfId="0" applyFont="1" applyFill="1" applyAlignment="1">
      <alignment horizontal="left"/>
    </xf>
    <xf numFmtId="0" fontId="6" fillId="9" borderId="0" xfId="0" applyFont="1" applyFill="1" applyAlignment="1">
      <alignment horizontal="center"/>
    </xf>
    <xf numFmtId="0" fontId="0" fillId="8" borderId="12" xfId="0" applyFill="1" applyBorder="1"/>
    <xf numFmtId="0" fontId="0" fillId="8" borderId="13" xfId="0" applyFill="1" applyBorder="1"/>
    <xf numFmtId="0" fontId="0" fillId="8" borderId="14" xfId="0" applyFill="1" applyBorder="1"/>
    <xf numFmtId="0" fontId="0" fillId="8" borderId="15" xfId="0" applyFill="1" applyBorder="1"/>
    <xf numFmtId="0" fontId="0" fillId="8" borderId="16" xfId="0" applyFill="1" applyBorder="1"/>
    <xf numFmtId="0" fontId="6" fillId="8" borderId="15" xfId="0" applyFont="1" applyFill="1" applyBorder="1"/>
    <xf numFmtId="0" fontId="0" fillId="8" borderId="17" xfId="0" applyFill="1" applyBorder="1"/>
    <xf numFmtId="0" fontId="0" fillId="8" borderId="18" xfId="0" applyFill="1" applyBorder="1"/>
    <xf numFmtId="0" fontId="0" fillId="8" borderId="19" xfId="0" applyFill="1" applyBorder="1"/>
    <xf numFmtId="0" fontId="0" fillId="0" borderId="17" xfId="0" applyBorder="1"/>
    <xf numFmtId="0" fontId="0" fillId="0" borderId="19" xfId="0" applyBorder="1"/>
    <xf numFmtId="164" fontId="13" fillId="7" borderId="2" xfId="5" applyNumberFormat="1" applyFont="1" applyFill="1"/>
    <xf numFmtId="164" fontId="6" fillId="7" borderId="0" xfId="5" applyNumberFormat="1" applyFont="1" applyFill="1" applyBorder="1" applyAlignment="1">
      <alignment horizontal="left"/>
    </xf>
    <xf numFmtId="164" fontId="1" fillId="7" borderId="21" xfId="5" applyNumberFormat="1" applyFont="1" applyFill="1" applyBorder="1" applyAlignment="1">
      <alignment horizontal="left"/>
    </xf>
    <xf numFmtId="164" fontId="6" fillId="7" borderId="21" xfId="5" applyNumberFormat="1" applyFont="1" applyFill="1" applyBorder="1" applyAlignment="1">
      <alignment horizontal="left"/>
    </xf>
    <xf numFmtId="164" fontId="1" fillId="7" borderId="9" xfId="5" applyNumberFormat="1" applyFont="1" applyFill="1" applyBorder="1" applyAlignment="1">
      <alignment horizontal="left"/>
    </xf>
    <xf numFmtId="164" fontId="6" fillId="7" borderId="2" xfId="5" applyNumberFormat="1" applyFont="1" applyFill="1" applyAlignment="1">
      <alignment horizontal="left"/>
    </xf>
    <xf numFmtId="164" fontId="1" fillId="7" borderId="2" xfId="5" applyNumberFormat="1" applyFont="1" applyFill="1" applyAlignment="1">
      <alignment horizontal="left"/>
    </xf>
    <xf numFmtId="164" fontId="5" fillId="8" borderId="0" xfId="5" applyNumberFormat="1" applyFont="1" applyFill="1" applyBorder="1"/>
    <xf numFmtId="164" fontId="1" fillId="7" borderId="0" xfId="5" applyNumberFormat="1" applyFont="1" applyFill="1" applyBorder="1" applyAlignment="1">
      <alignment horizontal="left"/>
    </xf>
    <xf numFmtId="164" fontId="1" fillId="7" borderId="32" xfId="5" applyNumberFormat="1" applyFont="1" applyFill="1" applyBorder="1" applyAlignment="1">
      <alignment horizontal="left"/>
    </xf>
    <xf numFmtId="0" fontId="1" fillId="7" borderId="0" xfId="0" applyFont="1" applyFill="1"/>
    <xf numFmtId="0" fontId="1" fillId="7" borderId="0" xfId="0" applyFont="1" applyFill="1" applyAlignment="1">
      <alignment horizontal="center"/>
    </xf>
    <xf numFmtId="0" fontId="4" fillId="7" borderId="0" xfId="5" applyFill="1" applyBorder="1" applyAlignment="1">
      <alignment horizontal="center"/>
    </xf>
    <xf numFmtId="0" fontId="6" fillId="10" borderId="0" xfId="3" applyFont="1" applyFill="1" applyBorder="1" applyAlignment="1">
      <alignment horizontal="center"/>
    </xf>
    <xf numFmtId="164" fontId="6" fillId="10" borderId="0" xfId="1" applyFont="1" applyFill="1" applyBorder="1" applyAlignment="1">
      <alignment horizontal="center"/>
    </xf>
    <xf numFmtId="164" fontId="0" fillId="7" borderId="9" xfId="5" applyNumberFormat="1" applyFont="1" applyFill="1" applyBorder="1" applyAlignment="1">
      <alignment horizontal="left"/>
    </xf>
    <xf numFmtId="164" fontId="0" fillId="7" borderId="2" xfId="5" applyNumberFormat="1" applyFont="1" applyFill="1" applyAlignment="1">
      <alignment horizontal="left"/>
    </xf>
    <xf numFmtId="167" fontId="1" fillId="7" borderId="7" xfId="5" applyNumberFormat="1" applyFont="1" applyFill="1" applyBorder="1"/>
    <xf numFmtId="0" fontId="6" fillId="11" borderId="0" xfId="0" applyFont="1" applyFill="1"/>
    <xf numFmtId="0" fontId="0" fillId="11" borderId="0" xfId="0" applyFill="1"/>
    <xf numFmtId="0" fontId="15" fillId="7" borderId="6" xfId="5" applyFont="1" applyFill="1" applyBorder="1" applyAlignment="1">
      <alignment horizontal="center"/>
    </xf>
    <xf numFmtId="167" fontId="15" fillId="7" borderId="2" xfId="5" applyNumberFormat="1" applyFont="1" applyFill="1"/>
    <xf numFmtId="167" fontId="16" fillId="7" borderId="2" xfId="5" applyNumberFormat="1" applyFont="1" applyFill="1"/>
    <xf numFmtId="0" fontId="15" fillId="7" borderId="2" xfId="5" applyFont="1" applyFill="1" applyAlignment="1">
      <alignment horizontal="center"/>
    </xf>
    <xf numFmtId="167" fontId="15" fillId="7" borderId="2" xfId="1" applyNumberFormat="1" applyFont="1" applyFill="1" applyBorder="1"/>
    <xf numFmtId="167" fontId="16" fillId="7" borderId="7" xfId="5" applyNumberFormat="1" applyFont="1" applyFill="1" applyBorder="1"/>
    <xf numFmtId="10" fontId="16" fillId="7" borderId="8" xfId="5" applyNumberFormat="1" applyFont="1" applyFill="1" applyBorder="1"/>
    <xf numFmtId="167" fontId="15" fillId="7" borderId="10" xfId="5" applyNumberFormat="1" applyFont="1" applyFill="1" applyBorder="1"/>
    <xf numFmtId="9" fontId="16" fillId="7" borderId="2" xfId="5" applyNumberFormat="1" applyFont="1" applyFill="1"/>
    <xf numFmtId="10" fontId="16" fillId="7" borderId="2" xfId="5" applyNumberFormat="1" applyFont="1" applyFill="1"/>
    <xf numFmtId="0" fontId="5" fillId="11" borderId="0" xfId="0" applyFont="1" applyFill="1"/>
    <xf numFmtId="0" fontId="5" fillId="0" borderId="0" xfId="0" applyFont="1"/>
    <xf numFmtId="0" fontId="0" fillId="8" borderId="15" xfId="0" quotePrefix="1" applyFill="1" applyBorder="1"/>
    <xf numFmtId="0" fontId="0" fillId="8" borderId="16" xfId="0" quotePrefix="1" applyFill="1" applyBorder="1" applyAlignment="1">
      <alignment horizontal="right"/>
    </xf>
    <xf numFmtId="1" fontId="4" fillId="7" borderId="6" xfId="5" applyNumberFormat="1" applyFill="1" applyBorder="1" applyAlignment="1">
      <alignment horizontal="center"/>
    </xf>
    <xf numFmtId="1" fontId="15" fillId="7" borderId="2" xfId="5" applyNumberFormat="1" applyFont="1" applyFill="1" applyAlignment="1">
      <alignment horizontal="center"/>
    </xf>
    <xf numFmtId="0" fontId="6" fillId="0" borderId="31" xfId="0" applyFont="1" applyBorder="1"/>
    <xf numFmtId="1" fontId="0" fillId="0" borderId="31" xfId="0" applyNumberFormat="1" applyBorder="1"/>
    <xf numFmtId="9" fontId="0" fillId="0" borderId="31" xfId="7" applyFont="1" applyBorder="1"/>
    <xf numFmtId="167" fontId="6" fillId="7" borderId="7" xfId="5" applyNumberFormat="1" applyFont="1" applyFill="1" applyBorder="1"/>
    <xf numFmtId="167" fontId="1" fillId="7" borderId="34" xfId="5" applyNumberFormat="1" applyFont="1" applyFill="1" applyBorder="1"/>
    <xf numFmtId="167" fontId="6" fillId="7" borderId="33" xfId="5" applyNumberFormat="1" applyFont="1" applyFill="1" applyBorder="1"/>
    <xf numFmtId="0" fontId="22" fillId="11" borderId="0" xfId="0" applyFont="1" applyFill="1"/>
    <xf numFmtId="0" fontId="17" fillId="11" borderId="35" xfId="0" applyFont="1" applyFill="1" applyBorder="1" applyAlignment="1">
      <alignment horizontal="right"/>
    </xf>
    <xf numFmtId="0" fontId="22" fillId="11" borderId="31" xfId="0" applyFont="1" applyFill="1" applyBorder="1"/>
    <xf numFmtId="0" fontId="22" fillId="11" borderId="31" xfId="3" applyFont="1" applyFill="1" applyBorder="1" applyAlignment="1">
      <alignment horizontal="center"/>
    </xf>
    <xf numFmtId="1" fontId="22" fillId="11" borderId="31" xfId="3" applyNumberFormat="1" applyFont="1" applyFill="1" applyBorder="1" applyAlignment="1">
      <alignment horizontal="center"/>
    </xf>
    <xf numFmtId="167" fontId="22" fillId="11" borderId="31" xfId="1" applyNumberFormat="1" applyFont="1" applyFill="1" applyBorder="1" applyAlignment="1">
      <alignment horizontal="center"/>
    </xf>
    <xf numFmtId="9" fontId="22" fillId="11" borderId="31" xfId="7" applyFont="1" applyFill="1" applyBorder="1" applyAlignment="1">
      <alignment horizontal="center"/>
    </xf>
    <xf numFmtId="0" fontId="20" fillId="11" borderId="0" xfId="0" applyFont="1" applyFill="1" applyAlignment="1">
      <alignment horizontal="center"/>
    </xf>
    <xf numFmtId="0" fontId="21" fillId="11" borderId="0" xfId="0" applyFont="1" applyFill="1" applyAlignment="1">
      <alignment horizontal="center"/>
    </xf>
    <xf numFmtId="0" fontId="6" fillId="9" borderId="0" xfId="0" applyFont="1" applyFill="1" applyAlignment="1">
      <alignment horizontal="center"/>
    </xf>
    <xf numFmtId="164" fontId="1" fillId="7" borderId="9" xfId="5" applyNumberFormat="1" applyFont="1" applyFill="1" applyBorder="1" applyAlignment="1">
      <alignment horizontal="left"/>
    </xf>
    <xf numFmtId="164" fontId="1" fillId="7" borderId="20" xfId="5" applyNumberFormat="1" applyFont="1" applyFill="1" applyBorder="1" applyAlignment="1">
      <alignment horizontal="left"/>
    </xf>
    <xf numFmtId="164" fontId="1" fillId="7" borderId="7" xfId="5" applyNumberFormat="1" applyFont="1" applyFill="1" applyBorder="1" applyAlignment="1">
      <alignment horizontal="left"/>
    </xf>
    <xf numFmtId="164" fontId="6" fillId="7" borderId="22" xfId="5" applyNumberFormat="1" applyFont="1" applyFill="1" applyBorder="1" applyAlignment="1">
      <alignment horizontal="left"/>
    </xf>
    <xf numFmtId="164" fontId="6" fillId="7" borderId="23" xfId="5" applyNumberFormat="1" applyFont="1" applyFill="1" applyBorder="1" applyAlignment="1">
      <alignment horizontal="left"/>
    </xf>
    <xf numFmtId="164" fontId="6" fillId="7" borderId="24" xfId="5" applyNumberFormat="1" applyFont="1" applyFill="1" applyBorder="1" applyAlignment="1">
      <alignment horizontal="left"/>
    </xf>
    <xf numFmtId="164" fontId="1" fillId="7" borderId="28" xfId="5" applyNumberFormat="1" applyFont="1" applyFill="1" applyBorder="1" applyAlignment="1">
      <alignment horizontal="left"/>
    </xf>
    <xf numFmtId="164" fontId="1" fillId="7" borderId="29" xfId="5" applyNumberFormat="1" applyFont="1" applyFill="1" applyBorder="1" applyAlignment="1">
      <alignment horizontal="left"/>
    </xf>
    <xf numFmtId="164" fontId="1" fillId="7" borderId="30" xfId="5" applyNumberFormat="1" applyFont="1" applyFill="1" applyBorder="1" applyAlignment="1">
      <alignment horizontal="left"/>
    </xf>
    <xf numFmtId="164" fontId="6" fillId="7" borderId="25" xfId="5" applyNumberFormat="1" applyFont="1" applyFill="1" applyBorder="1" applyAlignment="1">
      <alignment horizontal="left"/>
    </xf>
    <xf numFmtId="164" fontId="6" fillId="7" borderId="26" xfId="5" applyNumberFormat="1" applyFont="1" applyFill="1" applyBorder="1" applyAlignment="1">
      <alignment horizontal="left"/>
    </xf>
    <xf numFmtId="164" fontId="6" fillId="7" borderId="27" xfId="5" applyNumberFormat="1" applyFont="1" applyFill="1" applyBorder="1" applyAlignment="1">
      <alignment horizontal="left"/>
    </xf>
    <xf numFmtId="0" fontId="17" fillId="11" borderId="31" xfId="0" applyFont="1" applyFill="1" applyBorder="1" applyAlignment="1">
      <alignment horizontal="left"/>
    </xf>
  </cellXfs>
  <cellStyles count="8">
    <cellStyle name="Ausgabe" xfId="4" builtinId="21"/>
    <cellStyle name="Berechnung" xfId="5" builtinId="22"/>
    <cellStyle name="Eingabe" xfId="3" builtinId="20"/>
    <cellStyle name="Notiz" xfId="2" builtinId="10"/>
    <cellStyle name="Prozent" xfId="7" builtinId="5"/>
    <cellStyle name="Standard" xfId="0" builtinId="0"/>
    <cellStyle name="Währung" xfId="1" builtinId="4"/>
    <cellStyle name="Zelle überprüfen" xfId="6" builtinId="23"/>
  </cellStyles>
  <dxfs count="0"/>
  <tableStyles count="0" defaultTableStyle="TableStyleMedium2" defaultPivotStyle="PivotStyleLight16"/>
  <colors>
    <mruColors>
      <color rgb="FFFF7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alc de prestations'!D26"/></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absoluteAnchor>
    <xdr:pos x="6562725" y="3409950"/>
    <xdr:ext cx="1419225" cy="514350"/>
    <xdr:sp macro="" textlink="">
      <xdr:nvSpPr>
        <xdr:cNvPr id="3" name="Schaltfläche &quot;Weiter&quot;" descr="Hier geht's zur Berechnung.">
          <a:hlinkClick xmlns:r="http://schemas.openxmlformats.org/officeDocument/2006/relationships" r:id="rId1" tooltip="Auswählen, um anzufangen"/>
          <a:extLst>
            <a:ext uri="{FF2B5EF4-FFF2-40B4-BE49-F238E27FC236}">
              <a16:creationId xmlns:a16="http://schemas.microsoft.com/office/drawing/2014/main" id="{00000000-0008-0000-0000-000003000000}"/>
            </a:ext>
            <a:ext uri="{C183D7F6-B498-43B3-948B-1728B52AA6E4}">
              <adec:decorative xmlns:adec="http://schemas.microsoft.com/office/drawing/2017/decorative" val="0"/>
            </a:ext>
          </a:extLst>
        </xdr:cNvPr>
        <xdr:cNvSpPr/>
      </xdr:nvSpPr>
      <xdr:spPr>
        <a:xfrm>
          <a:off x="6562725" y="3409950"/>
          <a:ext cx="1419225" cy="514350"/>
        </a:xfrm>
        <a:prstGeom prst="rect">
          <a:avLst/>
        </a:prstGeom>
        <a:solidFill>
          <a:srgbClr val="FF7D32"/>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rtl="0"/>
          <a:r>
            <a:rPr lang="de" sz="1600" b="0" cap="none" spc="0" baseline="0">
              <a:ln>
                <a:noFill/>
              </a:ln>
              <a:solidFill>
                <a:schemeClr val="tx1"/>
              </a:solidFill>
              <a:effectLst/>
              <a:latin typeface="Segoe UI" panose="020B0502040204020203" pitchFamily="34" charset="0"/>
              <a:ea typeface="Segoe UI" pitchFamily="34" charset="0"/>
              <a:cs typeface="Segoe UI" panose="020B0502040204020203" pitchFamily="34" charset="0"/>
            </a:rPr>
            <a:t>Calcul</a:t>
          </a:r>
          <a:endParaRPr lang="en-US" sz="1600" b="0" cap="none" spc="0">
            <a:ln>
              <a:noFill/>
            </a:ln>
            <a:solidFill>
              <a:schemeClr val="tx1"/>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twoCellAnchor>
    <xdr:from>
      <xdr:col>1</xdr:col>
      <xdr:colOff>55906</xdr:colOff>
      <xdr:row>7</xdr:row>
      <xdr:rowOff>73714</xdr:rowOff>
    </xdr:from>
    <xdr:to>
      <xdr:col>11</xdr:col>
      <xdr:colOff>438150</xdr:colOff>
      <xdr:row>12</xdr:row>
      <xdr:rowOff>26090</xdr:rowOff>
    </xdr:to>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817906" y="1407214"/>
          <a:ext cx="8002244" cy="904876"/>
        </a:xfrm>
        <a:prstGeom prst="rect">
          <a:avLst/>
        </a:prstGeom>
        <a:solidFill>
          <a:srgbClr val="FFFFFF"/>
        </a:solidFill>
        <a:ln w="9525">
          <a:solidFill>
            <a:schemeClr val="bg1"/>
          </a:solidFill>
          <a:miter lim="800000"/>
          <a:headEnd/>
          <a:tailEnd/>
        </a:ln>
      </xdr:spPr>
      <xdr:txBody>
        <a:bodyPr vertOverflow="clip" wrap="square" lIns="27432" tIns="27432" rIns="0" bIns="0" anchor="t" upright="1"/>
        <a:lstStyle/>
        <a:p>
          <a:pPr algn="l" rtl="0">
            <a:defRPr sz="1000"/>
          </a:pPr>
          <a:r>
            <a:rPr lang="de-CH" sz="2800" b="1" i="0" u="none" strike="noStrike" baseline="0">
              <a:solidFill>
                <a:srgbClr val="FF7D32"/>
              </a:solidFill>
              <a:latin typeface="Calibri"/>
              <a:cs typeface="Calibri"/>
            </a:rPr>
            <a:t>Calc de prestations Enveloppe des bâtiments Suisse </a:t>
          </a:r>
        </a:p>
      </xdr:txBody>
    </xdr:sp>
    <xdr:clientData/>
  </xdr:twoCellAnchor>
  <xdr:oneCellAnchor>
    <xdr:from>
      <xdr:col>7</xdr:col>
      <xdr:colOff>496957</xdr:colOff>
      <xdr:row>11</xdr:row>
      <xdr:rowOff>99392</xdr:rowOff>
    </xdr:from>
    <xdr:ext cx="2149579" cy="687239"/>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6101522" y="2103783"/>
          <a:ext cx="2149579" cy="687239"/>
        </a:xfrm>
        <a:prstGeom prst="rect">
          <a:avLst/>
        </a:prstGeom>
        <a:solidFill>
          <a:schemeClr val="accent6">
            <a:lumMod val="20000"/>
            <a:lumOff val="80000"/>
          </a:schemeClr>
        </a:solidFill>
        <a:ln w="28575">
          <a:solidFill>
            <a:srgbClr val="FF7D3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900" b="1"/>
            <a:t>Calc de prestations</a:t>
          </a:r>
        </a:p>
        <a:p>
          <a:pPr algn="ctr"/>
          <a:r>
            <a:rPr lang="de-CH" sz="1900" b="1"/>
            <a:t>2026</a:t>
          </a:r>
        </a:p>
      </xdr:txBody>
    </xdr:sp>
    <xdr:clientData/>
  </xdr:oneCellAnchor>
  <xdr:twoCellAnchor editAs="oneCell">
    <xdr:from>
      <xdr:col>1</xdr:col>
      <xdr:colOff>200025</xdr:colOff>
      <xdr:row>14</xdr:row>
      <xdr:rowOff>85725</xdr:rowOff>
    </xdr:from>
    <xdr:to>
      <xdr:col>6</xdr:col>
      <xdr:colOff>432023</xdr:colOff>
      <xdr:row>21</xdr:row>
      <xdr:rowOff>14206</xdr:rowOff>
    </xdr:to>
    <xdr:pic>
      <xdr:nvPicPr>
        <xdr:cNvPr id="9" name="Grafik 8">
          <a:extLst>
            <a:ext uri="{FF2B5EF4-FFF2-40B4-BE49-F238E27FC236}">
              <a16:creationId xmlns:a16="http://schemas.microsoft.com/office/drawing/2014/main" id="{2787E4FD-9E99-819B-7FFC-4B49D44030E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62025" y="2752725"/>
          <a:ext cx="4041998" cy="12619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390525</xdr:colOff>
          <xdr:row>69</xdr:row>
          <xdr:rowOff>38100</xdr:rowOff>
        </xdr:from>
        <xdr:to>
          <xdr:col>2</xdr:col>
          <xdr:colOff>1400175</xdr:colOff>
          <xdr:row>70</xdr:row>
          <xdr:rowOff>123825</xdr:rowOff>
        </xdr:to>
        <xdr:sp macro="" textlink="">
          <xdr:nvSpPr>
            <xdr:cNvPr id="2093" name="Ort"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69</xdr:row>
          <xdr:rowOff>28575</xdr:rowOff>
        </xdr:from>
        <xdr:to>
          <xdr:col>5</xdr:col>
          <xdr:colOff>314325</xdr:colOff>
          <xdr:row>70</xdr:row>
          <xdr:rowOff>114300</xdr:rowOff>
        </xdr:to>
        <xdr:sp macro="" textlink="">
          <xdr:nvSpPr>
            <xdr:cNvPr id="2095" name="TextBox1"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6</xdr:col>
      <xdr:colOff>483803</xdr:colOff>
      <xdr:row>0</xdr:row>
      <xdr:rowOff>73569</xdr:rowOff>
    </xdr:from>
    <xdr:ext cx="2149579" cy="687239"/>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0591509" y="73569"/>
          <a:ext cx="2149579" cy="687239"/>
        </a:xfrm>
        <a:prstGeom prst="rect">
          <a:avLst/>
        </a:prstGeom>
        <a:solidFill>
          <a:schemeClr val="accent6">
            <a:lumMod val="20000"/>
            <a:lumOff val="80000"/>
          </a:schemeClr>
        </a:solidFill>
        <a:ln w="28575">
          <a:solidFill>
            <a:srgbClr val="FF7D3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de-CH" sz="1900" b="1"/>
            <a:t>Calc de prestations</a:t>
          </a:r>
        </a:p>
        <a:p>
          <a:pPr algn="ctr"/>
          <a:r>
            <a:rPr lang="de-CH" sz="1900" b="1"/>
            <a:t>2026</a:t>
          </a:r>
        </a:p>
      </xdr:txBody>
    </xdr:sp>
    <xdr:clientData/>
  </xdr:oneCellAnchor>
  <xdr:twoCellAnchor editAs="oneCell">
    <xdr:from>
      <xdr:col>2</xdr:col>
      <xdr:colOff>1869281</xdr:colOff>
      <xdr:row>0</xdr:row>
      <xdr:rowOff>190500</xdr:rowOff>
    </xdr:from>
    <xdr:to>
      <xdr:col>6</xdr:col>
      <xdr:colOff>258876</xdr:colOff>
      <xdr:row>3</xdr:row>
      <xdr:rowOff>158925</xdr:rowOff>
    </xdr:to>
    <xdr:pic>
      <xdr:nvPicPr>
        <xdr:cNvPr id="4" name="Grafik 3">
          <a:extLst>
            <a:ext uri="{FF2B5EF4-FFF2-40B4-BE49-F238E27FC236}">
              <a16:creationId xmlns:a16="http://schemas.microsoft.com/office/drawing/2014/main" id="{F2520715-8FC5-4993-9EC5-2B8711D0E9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98531" y="190500"/>
          <a:ext cx="2592501" cy="8375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2.xml"/><Relationship Id="rId7" Type="http://schemas.openxmlformats.org/officeDocument/2006/relationships/control" Target="../activeX/activeX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dimension ref="A1"/>
  <sheetViews>
    <sheetView showGridLines="0" showRowColHeaders="0" tabSelected="1" topLeftCell="A8" zoomScaleNormal="100" workbookViewId="0">
      <selection activeCell="P22" sqref="P22"/>
    </sheetView>
  </sheetViews>
  <sheetFormatPr baseColWidth="10" defaultColWidth="11.42578125" defaultRowHeight="15"/>
  <cols>
    <col min="1" max="16384" width="11.42578125" style="21"/>
  </cols>
  <sheetData/>
  <sheetProtection algorithmName="SHA-512" hashValue="7tCq8ymiUkh8WwVX3jUwzO/QT79LdBQUO1T4KnqCi85qDwYqglD/jiJfOYZ+nuSkmvAuKl9W9piq/s6bsCFqoA==" saltValue="GGm7/1122u5+QZidJXDsgw==" spinCount="100000" sheet="1" objects="1" scenarios="1" selectLockedCells="1" selectUnlockedCells="1"/>
  <pageMargins left="0.7" right="0.7" top="0.78740157499999996" bottom="0.78740157499999996"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KK72"/>
  <sheetViews>
    <sheetView showGridLines="0" showRowColHeaders="0" zoomScale="80" zoomScaleNormal="80" zoomScalePageLayoutView="85" workbookViewId="0">
      <selection activeCell="N19" sqref="N19"/>
    </sheetView>
  </sheetViews>
  <sheetFormatPr baseColWidth="10" defaultRowHeight="15"/>
  <cols>
    <col min="1" max="1" width="73.28515625" customWidth="1"/>
    <col min="2" max="2" width="8.140625" customWidth="1"/>
    <col min="3" max="3" width="37.140625" customWidth="1"/>
    <col min="4" max="4" width="18.42578125" customWidth="1"/>
    <col min="5" max="5" width="14.42578125" hidden="1" customWidth="1"/>
    <col min="6" max="6" width="7.42578125" customWidth="1"/>
    <col min="7" max="7" width="12.140625" customWidth="1"/>
    <col min="8" max="8" width="20.42578125" bestFit="1" customWidth="1"/>
    <col min="9" max="9" width="8.42578125" customWidth="1"/>
    <col min="11" max="11" width="14.42578125" bestFit="1" customWidth="1"/>
    <col min="12" max="12" width="19.5703125" hidden="1" customWidth="1"/>
    <col min="13" max="13" width="15.42578125" bestFit="1" customWidth="1"/>
    <col min="14" max="14" width="14.42578125" customWidth="1"/>
    <col min="15" max="15" width="15.5703125" customWidth="1"/>
    <col min="16" max="16" width="15.42578125" bestFit="1" customWidth="1"/>
  </cols>
  <sheetData>
    <row r="1" spans="1:297" ht="22.5" customHeight="1" thickTop="1">
      <c r="B1" s="36"/>
      <c r="C1" s="37"/>
      <c r="D1" s="37"/>
      <c r="E1" s="37"/>
      <c r="F1" s="37"/>
      <c r="G1" s="37"/>
      <c r="H1" s="37"/>
      <c r="I1" s="38"/>
    </row>
    <row r="2" spans="1:297" ht="22.5" customHeight="1">
      <c r="B2" s="39"/>
      <c r="C2" s="21"/>
      <c r="D2" s="21"/>
      <c r="E2" s="21"/>
      <c r="F2" s="21"/>
      <c r="G2" s="21"/>
      <c r="H2" s="21"/>
      <c r="I2" s="40"/>
    </row>
    <row r="3" spans="1:297" ht="23.25" customHeight="1">
      <c r="B3" s="39"/>
      <c r="C3" s="21"/>
      <c r="D3" s="21"/>
      <c r="E3" s="21"/>
      <c r="F3" s="21"/>
      <c r="G3" s="21"/>
      <c r="H3" s="21"/>
      <c r="I3" s="40"/>
    </row>
    <row r="4" spans="1:297" ht="23.25" customHeight="1">
      <c r="B4" s="39"/>
      <c r="C4" s="21"/>
      <c r="D4" s="21"/>
      <c r="E4" s="21"/>
      <c r="F4" s="21"/>
      <c r="G4" s="21"/>
      <c r="H4" s="21"/>
      <c r="I4" s="40"/>
    </row>
    <row r="5" spans="1:297" ht="21">
      <c r="B5" s="39"/>
      <c r="C5" s="96" t="s">
        <v>59</v>
      </c>
      <c r="D5" s="97"/>
      <c r="E5" s="97"/>
      <c r="F5" s="97"/>
      <c r="G5" s="97"/>
      <c r="H5" s="97"/>
      <c r="I5" s="40"/>
    </row>
    <row r="6" spans="1:297" ht="13.5" customHeight="1">
      <c r="B6" s="39"/>
      <c r="C6" s="26"/>
      <c r="D6" s="21"/>
      <c r="E6" s="21"/>
      <c r="F6" s="21"/>
      <c r="G6" s="21"/>
      <c r="H6" s="21"/>
      <c r="I6" s="40"/>
    </row>
    <row r="7" spans="1:297" s="19" customFormat="1">
      <c r="A7"/>
      <c r="B7" s="39"/>
      <c r="C7" s="89" t="s">
        <v>20</v>
      </c>
      <c r="D7" s="66"/>
      <c r="E7" s="66"/>
      <c r="F7" s="66"/>
      <c r="G7" s="65"/>
      <c r="H7"/>
      <c r="I7" s="40"/>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row>
    <row r="8" spans="1:297" s="19" customFormat="1" ht="8.25" customHeight="1">
      <c r="A8"/>
      <c r="B8" s="39"/>
      <c r="C8" s="78"/>
      <c r="D8"/>
      <c r="E8"/>
      <c r="F8"/>
      <c r="G8" s="4"/>
      <c r="H8"/>
      <c r="I8" s="40"/>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row>
    <row r="9" spans="1:297" s="19" customFormat="1" ht="3.75" customHeight="1">
      <c r="A9"/>
      <c r="B9" s="39"/>
      <c r="C9" s="77"/>
      <c r="D9" s="66"/>
      <c r="E9" s="66"/>
      <c r="F9" s="66"/>
      <c r="G9" s="65"/>
      <c r="H9"/>
      <c r="I9" s="40"/>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row>
    <row r="10" spans="1:297" s="19" customFormat="1">
      <c r="A10"/>
      <c r="B10" s="39"/>
      <c r="C10" s="91" t="s">
        <v>21</v>
      </c>
      <c r="D10" s="111"/>
      <c r="E10" s="111"/>
      <c r="F10" s="111"/>
      <c r="G10" s="111"/>
      <c r="H10" s="90"/>
      <c r="I10" s="4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row>
    <row r="11" spans="1:297" s="19" customFormat="1">
      <c r="A11"/>
      <c r="B11" s="39"/>
      <c r="C11" s="91" t="s">
        <v>22</v>
      </c>
      <c r="D11" s="111"/>
      <c r="E11" s="111"/>
      <c r="F11" s="111"/>
      <c r="G11" s="111"/>
      <c r="H11"/>
      <c r="I11" s="40"/>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row>
    <row r="12" spans="1:297" s="19" customFormat="1">
      <c r="A12"/>
      <c r="B12" s="39"/>
      <c r="C12" s="91" t="s">
        <v>23</v>
      </c>
      <c r="D12" s="111"/>
      <c r="E12" s="111"/>
      <c r="F12" s="111"/>
      <c r="G12" s="111"/>
      <c r="H12"/>
      <c r="I12" s="40"/>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row>
    <row r="13" spans="1:297" s="19" customFormat="1" ht="3.75" customHeight="1">
      <c r="A13"/>
      <c r="B13" s="39"/>
      <c r="C13" s="77"/>
      <c r="D13" s="66"/>
      <c r="E13" s="66"/>
      <c r="F13" s="66"/>
      <c r="G13" s="65"/>
      <c r="H13"/>
      <c r="I13" s="40"/>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row>
    <row r="14" spans="1:297">
      <c r="B14" s="39"/>
      <c r="C14" s="4"/>
      <c r="I14" s="40"/>
    </row>
    <row r="15" spans="1:297">
      <c r="B15" s="39"/>
      <c r="C15" s="99" t="s">
        <v>24</v>
      </c>
      <c r="D15" s="100"/>
      <c r="E15" s="100"/>
      <c r="F15" s="100"/>
      <c r="G15" s="101"/>
      <c r="H15" s="64">
        <f>IF(D32=0,0,H44+H43+H52+H31)</f>
        <v>1000</v>
      </c>
      <c r="I15" s="40"/>
    </row>
    <row r="16" spans="1:297">
      <c r="B16" s="39"/>
      <c r="C16" s="99" t="s">
        <v>25</v>
      </c>
      <c r="D16" s="100"/>
      <c r="E16" s="100"/>
      <c r="F16" s="100"/>
      <c r="G16" s="101"/>
      <c r="H16" s="64">
        <f>(H57+H58)*E57</f>
        <v>0</v>
      </c>
      <c r="I16" s="40"/>
    </row>
    <row r="17" spans="1:297">
      <c r="B17" s="39"/>
      <c r="C17" s="99" t="s">
        <v>26</v>
      </c>
      <c r="D17" s="100"/>
      <c r="E17" s="100"/>
      <c r="F17" s="100"/>
      <c r="G17" s="101"/>
      <c r="H17" s="64">
        <f>(H64+H63)*E63</f>
        <v>0</v>
      </c>
      <c r="I17" s="40"/>
    </row>
    <row r="18" spans="1:297" s="20" customFormat="1" ht="15.75" thickBot="1">
      <c r="A18" s="4"/>
      <c r="B18" s="41"/>
      <c r="C18" s="102" t="s">
        <v>27</v>
      </c>
      <c r="D18" s="103"/>
      <c r="E18" s="103"/>
      <c r="F18" s="103"/>
      <c r="G18" s="104"/>
      <c r="H18" s="86">
        <f>H15+H16+H17</f>
        <v>1000</v>
      </c>
      <c r="I18" s="40"/>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row>
    <row r="19" spans="1:297" ht="15.75" thickTop="1">
      <c r="B19" s="39"/>
      <c r="C19" s="105" t="s">
        <v>55</v>
      </c>
      <c r="D19" s="106"/>
      <c r="E19" s="106"/>
      <c r="F19" s="106"/>
      <c r="G19" s="107"/>
      <c r="H19" s="87">
        <f>Rabattschlüssel!B19</f>
        <v>0</v>
      </c>
      <c r="I19" s="40"/>
    </row>
    <row r="20" spans="1:297" s="20" customFormat="1" ht="15.75" thickBot="1">
      <c r="A20" s="4"/>
      <c r="B20" s="41"/>
      <c r="C20" s="108" t="s">
        <v>28</v>
      </c>
      <c r="D20" s="109"/>
      <c r="E20" s="109"/>
      <c r="F20" s="109"/>
      <c r="G20" s="110"/>
      <c r="H20" s="88">
        <f>H18-H19</f>
        <v>1000</v>
      </c>
      <c r="I20" s="4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row>
    <row r="21" spans="1:297" ht="16.5" thickTop="1" thickBot="1">
      <c r="B21" s="45"/>
      <c r="C21" s="43"/>
      <c r="D21" s="43"/>
      <c r="E21" s="43"/>
      <c r="F21" s="43"/>
      <c r="G21" s="43"/>
      <c r="H21" s="43"/>
      <c r="I21" s="46"/>
    </row>
    <row r="22" spans="1:297" ht="15.75" thickTop="1">
      <c r="B22" s="39"/>
      <c r="C22" s="21"/>
      <c r="D22" s="21"/>
      <c r="E22" s="21"/>
      <c r="F22" s="21"/>
      <c r="G22" s="21"/>
      <c r="H22" s="21"/>
      <c r="I22" s="40"/>
    </row>
    <row r="23" spans="1:297" s="19" customFormat="1">
      <c r="A23"/>
      <c r="B23" s="39"/>
      <c r="C23" s="28" t="s">
        <v>29</v>
      </c>
      <c r="D23" s="35" t="s">
        <v>50</v>
      </c>
      <c r="E23" s="35"/>
      <c r="F23" s="24"/>
      <c r="G23" s="23"/>
      <c r="H23" s="21"/>
      <c r="I23" s="40"/>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row>
    <row r="24" spans="1:297">
      <c r="B24" s="39"/>
      <c r="C24" s="22"/>
      <c r="D24" s="25"/>
      <c r="E24" s="25"/>
      <c r="F24" s="21"/>
      <c r="G24" s="21"/>
      <c r="H24" s="21"/>
      <c r="I24" s="40"/>
    </row>
    <row r="25" spans="1:297">
      <c r="B25" s="39"/>
      <c r="C25" s="49" t="s">
        <v>24</v>
      </c>
      <c r="D25" s="67">
        <v>1</v>
      </c>
      <c r="E25" s="59"/>
      <c r="F25" s="29"/>
      <c r="G25" s="21"/>
      <c r="H25" s="21"/>
      <c r="I25" s="40"/>
    </row>
    <row r="26" spans="1:297">
      <c r="B26" s="39"/>
      <c r="C26" s="56" t="s">
        <v>25</v>
      </c>
      <c r="D26" s="92" t="s">
        <v>49</v>
      </c>
      <c r="E26" s="60"/>
      <c r="F26" s="31"/>
      <c r="G26" s="21"/>
      <c r="H26" s="21"/>
      <c r="I26" s="40"/>
    </row>
    <row r="27" spans="1:297">
      <c r="B27" s="39"/>
      <c r="C27" s="56" t="s">
        <v>26</v>
      </c>
      <c r="D27" s="92" t="s">
        <v>49</v>
      </c>
      <c r="E27" s="60"/>
      <c r="F27" s="31"/>
      <c r="G27" s="21"/>
      <c r="H27" s="21"/>
      <c r="I27" s="40"/>
    </row>
    <row r="28" spans="1:297">
      <c r="B28" s="39"/>
      <c r="C28" s="21"/>
      <c r="D28" s="21"/>
      <c r="E28" s="21"/>
      <c r="F28" s="21"/>
      <c r="G28" s="21"/>
      <c r="H28" s="21"/>
      <c r="I28" s="40"/>
    </row>
    <row r="29" spans="1:297" s="19" customFormat="1">
      <c r="A29"/>
      <c r="B29" s="39"/>
      <c r="C29" s="28" t="s">
        <v>30</v>
      </c>
      <c r="D29" s="35" t="s">
        <v>50</v>
      </c>
      <c r="E29" s="35"/>
      <c r="F29" s="24"/>
      <c r="G29" s="98" t="s">
        <v>31</v>
      </c>
      <c r="H29" s="98"/>
      <c r="I29" s="40"/>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row>
    <row r="30" spans="1:297">
      <c r="B30" s="39"/>
      <c r="C30" s="22"/>
      <c r="D30" s="25"/>
      <c r="E30" s="25"/>
      <c r="F30" s="21"/>
      <c r="G30" s="25"/>
      <c r="H30" s="25"/>
      <c r="I30" s="40"/>
    </row>
    <row r="31" spans="1:297" s="4" customFormat="1">
      <c r="A31"/>
      <c r="B31" s="41"/>
      <c r="C31" s="50" t="s">
        <v>51</v>
      </c>
      <c r="D31" s="82">
        <f>SUM(D32:D33)</f>
        <v>1</v>
      </c>
      <c r="E31" s="59"/>
      <c r="F31" s="29"/>
      <c r="G31" s="22"/>
      <c r="H31" s="68">
        <f>H32+H33</f>
        <v>500</v>
      </c>
      <c r="I31" s="40"/>
      <c r="J31"/>
      <c r="K31"/>
      <c r="L31" s="83" t="s">
        <v>18</v>
      </c>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row>
    <row r="32" spans="1:297">
      <c r="B32" s="39"/>
      <c r="C32" s="56" t="s">
        <v>32</v>
      </c>
      <c r="D32" s="93">
        <v>1</v>
      </c>
      <c r="E32" s="60"/>
      <c r="F32" s="31"/>
      <c r="G32" s="69">
        <v>500</v>
      </c>
      <c r="H32" s="69">
        <f>L32*G32</f>
        <v>500</v>
      </c>
      <c r="I32" s="40"/>
      <c r="L32" s="84">
        <f>ROUND(D32,0)</f>
        <v>1</v>
      </c>
    </row>
    <row r="33" spans="2:12">
      <c r="B33" s="39"/>
      <c r="C33" s="56" t="s">
        <v>33</v>
      </c>
      <c r="D33" s="93">
        <v>0</v>
      </c>
      <c r="E33" s="60"/>
      <c r="F33" s="31"/>
      <c r="G33" s="69">
        <v>500</v>
      </c>
      <c r="H33" s="69">
        <f>L33*G33</f>
        <v>0</v>
      </c>
      <c r="I33" s="40"/>
      <c r="L33" s="84">
        <f>ROUND(D33,0)</f>
        <v>0</v>
      </c>
    </row>
    <row r="34" spans="2:12">
      <c r="B34" s="39"/>
      <c r="C34" s="25"/>
      <c r="D34" s="57"/>
      <c r="E34" s="57"/>
      <c r="F34" s="21"/>
      <c r="G34" s="21"/>
      <c r="H34" s="21"/>
      <c r="I34" s="40"/>
    </row>
    <row r="35" spans="2:12">
      <c r="B35" s="39"/>
      <c r="C35" s="51" t="s">
        <v>34</v>
      </c>
      <c r="D35" s="94">
        <v>0</v>
      </c>
      <c r="E35" s="61"/>
      <c r="F35" s="30"/>
      <c r="G35" s="21"/>
      <c r="H35" s="54"/>
      <c r="I35" s="40"/>
      <c r="L35" s="83" t="s">
        <v>17</v>
      </c>
    </row>
    <row r="36" spans="2:12">
      <c r="B36" s="39"/>
      <c r="C36" s="53" t="s">
        <v>35</v>
      </c>
      <c r="D36" s="57"/>
      <c r="E36" s="57"/>
      <c r="F36" s="21"/>
      <c r="G36" s="21"/>
      <c r="H36" s="21"/>
      <c r="I36" s="40"/>
      <c r="L36" s="85">
        <v>1</v>
      </c>
    </row>
    <row r="37" spans="2:12">
      <c r="B37" s="39"/>
      <c r="C37" s="25"/>
      <c r="D37" s="57"/>
      <c r="E37" s="57"/>
      <c r="F37" s="21"/>
      <c r="G37" s="21"/>
      <c r="H37" s="21"/>
      <c r="I37" s="40"/>
      <c r="L37" s="85">
        <v>0.75</v>
      </c>
    </row>
    <row r="38" spans="2:12">
      <c r="B38" s="39"/>
      <c r="C38" s="48" t="s">
        <v>36</v>
      </c>
      <c r="D38" s="57"/>
      <c r="E38" s="57"/>
      <c r="F38" s="21"/>
      <c r="G38" s="21"/>
      <c r="H38" s="21"/>
      <c r="I38" s="40"/>
      <c r="L38" s="85">
        <v>0.5</v>
      </c>
    </row>
    <row r="39" spans="2:12">
      <c r="B39" s="39"/>
      <c r="C39" s="62" t="s">
        <v>52</v>
      </c>
      <c r="D39" s="95">
        <v>1</v>
      </c>
      <c r="E39" s="60"/>
      <c r="F39" s="31"/>
      <c r="G39" s="21"/>
      <c r="H39" s="71">
        <f>(D35*D39)</f>
        <v>0</v>
      </c>
      <c r="I39" s="40"/>
      <c r="L39" s="85">
        <v>0.25</v>
      </c>
    </row>
    <row r="40" spans="2:12">
      <c r="B40" s="39"/>
      <c r="C40" s="25"/>
      <c r="D40" s="58"/>
      <c r="E40" s="58"/>
      <c r="F40" s="32"/>
      <c r="G40" s="73">
        <v>1E-3</v>
      </c>
      <c r="H40" s="72">
        <f>G40*H39</f>
        <v>0</v>
      </c>
      <c r="I40" s="80"/>
    </row>
    <row r="41" spans="2:12">
      <c r="B41" s="39"/>
      <c r="C41" s="52" t="s">
        <v>37</v>
      </c>
      <c r="D41" s="81">
        <f>L42+L43+L44+L45</f>
        <v>0</v>
      </c>
      <c r="E41" s="59"/>
      <c r="F41" s="29"/>
      <c r="G41" s="21"/>
      <c r="H41" s="21"/>
      <c r="I41" s="40"/>
      <c r="L41" s="4" t="s">
        <v>19</v>
      </c>
    </row>
    <row r="42" spans="2:12">
      <c r="B42" s="39"/>
      <c r="C42" s="51" t="s">
        <v>38</v>
      </c>
      <c r="D42" s="93">
        <v>0</v>
      </c>
      <c r="E42" s="60"/>
      <c r="F42" s="31"/>
      <c r="G42" s="21"/>
      <c r="H42" s="21"/>
      <c r="I42" s="40"/>
      <c r="L42" s="84">
        <f>ROUND(D42,0)</f>
        <v>0</v>
      </c>
    </row>
    <row r="43" spans="2:12">
      <c r="B43" s="79"/>
      <c r="C43" s="51" t="s">
        <v>39</v>
      </c>
      <c r="D43" s="93">
        <v>0</v>
      </c>
      <c r="E43" s="60"/>
      <c r="F43" s="31"/>
      <c r="G43" s="74">
        <v>300</v>
      </c>
      <c r="H43" s="68">
        <f>IF(L43&lt;2,500,(G43*L43))</f>
        <v>500</v>
      </c>
      <c r="I43" s="80"/>
      <c r="L43" s="84">
        <f>ROUND(D43,0)</f>
        <v>0</v>
      </c>
    </row>
    <row r="44" spans="2:12">
      <c r="B44" s="79"/>
      <c r="C44" s="51" t="s">
        <v>40</v>
      </c>
      <c r="D44" s="93">
        <v>0</v>
      </c>
      <c r="E44" s="60"/>
      <c r="F44" s="31"/>
      <c r="G44" s="74">
        <v>150</v>
      </c>
      <c r="H44" s="68">
        <f>(L44*G44)*D39</f>
        <v>0</v>
      </c>
      <c r="I44" s="80"/>
      <c r="L44" s="84">
        <f>ROUND(D44,0)</f>
        <v>0</v>
      </c>
    </row>
    <row r="45" spans="2:12">
      <c r="B45" s="39"/>
      <c r="C45" s="51" t="s">
        <v>41</v>
      </c>
      <c r="D45" s="93">
        <v>0</v>
      </c>
      <c r="E45" s="60"/>
      <c r="F45" s="31"/>
      <c r="G45" s="21"/>
      <c r="H45" s="21"/>
      <c r="I45" s="40"/>
      <c r="L45" s="84">
        <f>ROUND(D45,0)</f>
        <v>0</v>
      </c>
    </row>
    <row r="46" spans="2:12">
      <c r="B46" s="39"/>
      <c r="C46" s="25"/>
      <c r="D46" s="57"/>
      <c r="E46" s="57"/>
      <c r="F46" s="21"/>
      <c r="G46" s="21"/>
      <c r="H46" s="21"/>
      <c r="I46" s="40"/>
    </row>
    <row r="47" spans="2:12">
      <c r="B47" s="39"/>
      <c r="C47" s="48" t="s">
        <v>42</v>
      </c>
      <c r="D47" s="57"/>
      <c r="E47" s="57"/>
      <c r="F47" s="21"/>
      <c r="G47" s="21"/>
      <c r="H47" s="21"/>
      <c r="I47" s="40"/>
    </row>
    <row r="48" spans="2:12">
      <c r="B48" s="39"/>
      <c r="C48" s="51" t="s">
        <v>43</v>
      </c>
      <c r="D48" s="94">
        <v>0</v>
      </c>
      <c r="E48" s="61"/>
      <c r="F48" s="30"/>
      <c r="G48" s="75">
        <v>0.75</v>
      </c>
      <c r="H48" s="68">
        <f>D48*G48</f>
        <v>0</v>
      </c>
      <c r="I48" s="40"/>
    </row>
    <row r="49" spans="1:297">
      <c r="B49" s="79"/>
      <c r="C49" s="55"/>
      <c r="D49" s="25"/>
      <c r="E49" s="25"/>
      <c r="F49" s="21"/>
      <c r="G49" s="73">
        <v>1E-3</v>
      </c>
      <c r="H49" s="72">
        <f>G49*H48</f>
        <v>0</v>
      </c>
      <c r="I49" s="40"/>
    </row>
    <row r="50" spans="1:297" s="4" customFormat="1">
      <c r="B50" s="41"/>
      <c r="C50" s="25"/>
      <c r="D50" s="22"/>
      <c r="E50" s="22"/>
      <c r="F50" s="23"/>
      <c r="G50" s="21"/>
      <c r="H50" s="21"/>
      <c r="I50" s="4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row>
    <row r="51" spans="1:297">
      <c r="B51" s="39"/>
      <c r="C51" s="52" t="s">
        <v>53</v>
      </c>
      <c r="D51" s="25"/>
      <c r="E51" s="25"/>
      <c r="F51" s="21"/>
      <c r="G51" s="23"/>
      <c r="H51" s="68">
        <f>SUM(H39+H48)</f>
        <v>0</v>
      </c>
      <c r="I51" s="40"/>
    </row>
    <row r="52" spans="1:297">
      <c r="B52" s="39"/>
      <c r="C52" s="63" t="s">
        <v>54</v>
      </c>
      <c r="D52" s="25"/>
      <c r="E52" s="25"/>
      <c r="F52" s="29"/>
      <c r="G52" s="73">
        <v>1E-3</v>
      </c>
      <c r="H52" s="72">
        <f>H51*G52</f>
        <v>0</v>
      </c>
      <c r="I52" s="40"/>
    </row>
    <row r="53" spans="1:297">
      <c r="B53" s="39"/>
      <c r="C53" s="21"/>
      <c r="D53" s="21"/>
      <c r="E53" s="21"/>
      <c r="F53" s="21"/>
      <c r="G53" s="21"/>
      <c r="H53" s="21"/>
      <c r="I53" s="40"/>
    </row>
    <row r="54" spans="1:297">
      <c r="B54" s="39"/>
      <c r="C54" s="29"/>
      <c r="D54" s="21"/>
      <c r="E54" s="21"/>
      <c r="F54" s="21"/>
      <c r="G54" s="29"/>
      <c r="H54" s="29"/>
      <c r="I54" s="40"/>
    </row>
    <row r="55" spans="1:297">
      <c r="B55" s="39"/>
      <c r="C55" s="28" t="s">
        <v>25</v>
      </c>
      <c r="D55" s="35"/>
      <c r="E55" s="35"/>
      <c r="F55" s="24"/>
      <c r="G55" s="98" t="s">
        <v>31</v>
      </c>
      <c r="H55" s="98"/>
      <c r="I55" s="40"/>
    </row>
    <row r="56" spans="1:297">
      <c r="B56" s="39"/>
      <c r="C56" s="25"/>
      <c r="D56" s="25"/>
      <c r="E56" s="25"/>
      <c r="F56" s="29"/>
      <c r="G56" s="25"/>
      <c r="H56" s="25"/>
      <c r="I56" s="40"/>
    </row>
    <row r="57" spans="1:297">
      <c r="B57" s="39"/>
      <c r="C57" s="63" t="s">
        <v>44</v>
      </c>
      <c r="D57" s="70" t="str">
        <f>IF(D26="oui","oui","non")</f>
        <v>non</v>
      </c>
      <c r="E57" s="27">
        <f>IF(D26="oui",1,0)</f>
        <v>0</v>
      </c>
      <c r="F57" s="29"/>
      <c r="G57" s="69">
        <v>200</v>
      </c>
      <c r="H57" s="68">
        <f>G57*E57</f>
        <v>0</v>
      </c>
      <c r="I57" s="40"/>
    </row>
    <row r="58" spans="1:297" s="19" customFormat="1">
      <c r="A58"/>
      <c r="B58" s="39"/>
      <c r="C58" s="63" t="s">
        <v>45</v>
      </c>
      <c r="D58" s="70">
        <f>D45</f>
        <v>0</v>
      </c>
      <c r="E58" s="47">
        <v>300</v>
      </c>
      <c r="F58" s="21"/>
      <c r="G58" s="69">
        <v>300</v>
      </c>
      <c r="H58" s="68">
        <f>IF(D26="oui",G58*D58,0)</f>
        <v>0</v>
      </c>
      <c r="I58" s="40"/>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row>
    <row r="59" spans="1:297">
      <c r="B59" s="39"/>
      <c r="C59" s="21"/>
      <c r="D59" s="21"/>
      <c r="E59" s="21"/>
      <c r="F59" s="21"/>
      <c r="G59" s="21"/>
      <c r="H59" s="21"/>
      <c r="I59" s="40"/>
    </row>
    <row r="60" spans="1:297">
      <c r="B60" s="39"/>
      <c r="C60" s="21"/>
      <c r="D60" s="21"/>
      <c r="E60" s="21"/>
      <c r="F60" s="24"/>
      <c r="G60" s="21"/>
      <c r="H60" s="21"/>
      <c r="I60" s="40"/>
    </row>
    <row r="61" spans="1:297">
      <c r="B61" s="39"/>
      <c r="C61" s="28" t="s">
        <v>26</v>
      </c>
      <c r="D61" s="35"/>
      <c r="E61" s="35"/>
      <c r="F61" s="24"/>
      <c r="G61" s="98" t="s">
        <v>31</v>
      </c>
      <c r="H61" s="98"/>
      <c r="I61" s="40"/>
    </row>
    <row r="62" spans="1:297">
      <c r="B62" s="39"/>
      <c r="C62" s="25"/>
      <c r="D62" s="25"/>
      <c r="E62" s="25"/>
      <c r="F62" s="29"/>
      <c r="G62" s="25"/>
      <c r="H62" s="25"/>
      <c r="I62" s="40"/>
    </row>
    <row r="63" spans="1:297">
      <c r="B63" s="39"/>
      <c r="C63" s="62" t="s">
        <v>46</v>
      </c>
      <c r="D63" s="70" t="str">
        <f>IF(D27="oui","oui","non")</f>
        <v>non</v>
      </c>
      <c r="E63" s="27">
        <f>IF(D27="oui",1,0)</f>
        <v>0</v>
      </c>
      <c r="F63" s="21"/>
      <c r="G63" s="69">
        <v>200</v>
      </c>
      <c r="H63" s="68">
        <f>G63*E63</f>
        <v>0</v>
      </c>
      <c r="I63" s="40"/>
    </row>
    <row r="64" spans="1:297">
      <c r="B64" s="39"/>
      <c r="C64" s="63" t="s">
        <v>54</v>
      </c>
      <c r="D64" s="68">
        <f>H51</f>
        <v>0</v>
      </c>
      <c r="E64" s="25"/>
      <c r="F64" s="21"/>
      <c r="G64" s="76">
        <v>5.0000000000000001E-4</v>
      </c>
      <c r="H64" s="68">
        <f>IF(D27="oui",G64*H51,0)</f>
        <v>0</v>
      </c>
      <c r="I64" s="40"/>
    </row>
    <row r="65" spans="2:9">
      <c r="B65" s="39"/>
      <c r="C65" s="21"/>
      <c r="D65" s="21"/>
      <c r="E65" s="21"/>
      <c r="F65" s="21"/>
      <c r="G65" s="21"/>
      <c r="H65" s="21"/>
      <c r="I65" s="40"/>
    </row>
    <row r="66" spans="2:9" ht="18.75" customHeight="1">
      <c r="B66" s="39"/>
      <c r="C66" s="21"/>
      <c r="D66" s="21"/>
      <c r="E66" s="21"/>
      <c r="F66" s="21"/>
      <c r="G66" s="21"/>
      <c r="H66" s="21"/>
      <c r="I66" s="40"/>
    </row>
    <row r="67" spans="2:9" ht="18.75" customHeight="1" thickBot="1">
      <c r="B67" s="39"/>
      <c r="C67" s="21"/>
      <c r="D67" s="21"/>
      <c r="E67" s="21"/>
      <c r="F67" s="21"/>
      <c r="G67" s="21"/>
      <c r="H67" s="21"/>
      <c r="I67" s="40"/>
    </row>
    <row r="68" spans="2:9" ht="15.75" thickTop="1">
      <c r="B68" s="36" t="s">
        <v>48</v>
      </c>
      <c r="C68" s="37" t="s">
        <v>60</v>
      </c>
      <c r="D68" s="37"/>
      <c r="E68" s="37"/>
      <c r="F68" s="37"/>
      <c r="G68" s="37"/>
      <c r="H68" s="37"/>
      <c r="I68" s="38"/>
    </row>
    <row r="69" spans="2:9">
      <c r="B69" s="39"/>
      <c r="C69" s="21"/>
      <c r="D69" s="21"/>
      <c r="E69" s="21"/>
      <c r="F69" s="21"/>
      <c r="G69" s="23" t="s">
        <v>47</v>
      </c>
      <c r="H69" s="21"/>
      <c r="I69" s="40"/>
    </row>
    <row r="70" spans="2:9">
      <c r="B70" s="39"/>
      <c r="C70" s="34" t="s">
        <v>56</v>
      </c>
      <c r="D70" s="23" t="s">
        <v>57</v>
      </c>
      <c r="E70" s="23"/>
      <c r="F70" s="23"/>
      <c r="G70" s="23" t="s">
        <v>58</v>
      </c>
      <c r="H70" s="33"/>
      <c r="I70" s="40"/>
    </row>
    <row r="71" spans="2:9" ht="15.75" thickBot="1">
      <c r="B71" s="42"/>
      <c r="C71" s="43"/>
      <c r="D71" s="43"/>
      <c r="E71" s="43"/>
      <c r="F71" s="43"/>
      <c r="G71" s="43"/>
      <c r="H71" s="43"/>
      <c r="I71" s="44"/>
    </row>
    <row r="72" spans="2:9" ht="15.75" thickTop="1"/>
  </sheetData>
  <sheetProtection algorithmName="SHA-512" hashValue="rvoEhe4NFxCGQte4VWinhp+5KuCjkeKgTBzp1VOf4xcxqZJ8Gj6jCaznM+Iwa7/+JMCl5A+CXi36v8cKoR2DPg==" saltValue="QSggy9xAMxdM1i1hf9OT0A==" spinCount="100000" sheet="1" objects="1" scenarios="1"/>
  <protectedRanges>
    <protectedRange sqref="H10" name="Bereich7"/>
    <protectedRange sqref="D48:E48" name="Bereich6"/>
    <protectedRange sqref="D39:E39" name="Bereich4"/>
    <protectedRange sqref="D35:E35" name="Bereich3"/>
    <protectedRange sqref="D26:E27 D32:E33 D42:E45" name="Bereich1"/>
    <protectedRange sqref="D10:D12" name="Bereich5"/>
  </protectedRanges>
  <customSheetViews>
    <customSheetView guid="{35B8B0D7-C4B3-4CA4-9DF6-A7FECCB9ECC8}" scale="115" showPageBreaks="1" showGridLines="0" showRowCol="0" fitToPage="1" printArea="1">
      <pane ySplit="11" topLeftCell="A12" activePane="bottomLeft" state="frozen"/>
      <selection pane="bottomLeft" activeCell="B1" sqref="B1:E53"/>
      <pageMargins left="0.70866141732283472" right="0.70866141732283472" top="0.78740157480314965" bottom="0.78740157480314965" header="0.31496062992125984" footer="0.31496062992125984"/>
      <printOptions horizontalCentered="1"/>
      <pageSetup paperSize="9" scale="92" orientation="portrait" r:id="rId1"/>
      <headerFooter>
        <oddFooter>&amp;L&amp;F&amp;C&amp;P / &amp;N&amp;R&amp;D, D. Frei</oddFooter>
      </headerFooter>
    </customSheetView>
  </customSheetViews>
  <mergeCells count="13">
    <mergeCell ref="C5:H5"/>
    <mergeCell ref="G29:H29"/>
    <mergeCell ref="G55:H55"/>
    <mergeCell ref="G61:H61"/>
    <mergeCell ref="C15:G15"/>
    <mergeCell ref="C16:G16"/>
    <mergeCell ref="C17:G17"/>
    <mergeCell ref="C18:G18"/>
    <mergeCell ref="C19:G19"/>
    <mergeCell ref="C20:G20"/>
    <mergeCell ref="D10:G10"/>
    <mergeCell ref="D12:G12"/>
    <mergeCell ref="D11:G11"/>
  </mergeCells>
  <dataValidations count="3">
    <dataValidation type="list" allowBlank="1" showInputMessage="1" showErrorMessage="1" sqref="E26:E27" xr:uid="{00000000-0002-0000-0100-000000000000}">
      <formula1>"bitte wählen,Ja,Nein"</formula1>
    </dataValidation>
    <dataValidation type="list" allowBlank="1" showInputMessage="1" showErrorMessage="1" sqref="L36:L39 D39" xr:uid="{00000000-0002-0000-0100-000001000000}">
      <formula1>$L$36:$L$39</formula1>
    </dataValidation>
    <dataValidation type="list" allowBlank="1" showInputMessage="1" showErrorMessage="1" sqref="D26:D27" xr:uid="{00000000-0002-0000-0100-000002000000}">
      <formula1>"choisir,oui,non"</formula1>
    </dataValidation>
  </dataValidations>
  <printOptions horizontalCentered="1"/>
  <pageMargins left="0.70866141732283472" right="0.70866141732283472" top="0.51181102362204722" bottom="0.78740157480314965" header="0.31496062992125984" footer="0.31496062992125984"/>
  <pageSetup paperSize="9" scale="71" orientation="portrait" r:id="rId2"/>
  <headerFooter scaleWithDoc="0">
    <oddHeader>&amp;RVersion 02.01.2024</oddHeader>
    <oddFooter>&amp;C&amp;10Lindenstrasse 4    9240 Uzwil    T 071 955 70 30    F 071 955 70 40    info@gebäudehülle.swiss    www.gebäudehülle.swiss</oddFooter>
  </headerFooter>
  <ignoredErrors>
    <ignoredError sqref="H16" formula="1"/>
  </ignoredErrors>
  <drawing r:id="rId3"/>
  <legacyDrawing r:id="rId4"/>
  <controls>
    <mc:AlternateContent xmlns:mc="http://schemas.openxmlformats.org/markup-compatibility/2006">
      <mc:Choice Requires="x14">
        <control shapeId="2093" r:id="rId5" name="Ort">
          <controlPr defaultSize="0" autoLine="0" r:id="rId6">
            <anchor moveWithCells="1">
              <from>
                <xdr:col>2</xdr:col>
                <xdr:colOff>390525</xdr:colOff>
                <xdr:row>69</xdr:row>
                <xdr:rowOff>38100</xdr:rowOff>
              </from>
              <to>
                <xdr:col>2</xdr:col>
                <xdr:colOff>1400175</xdr:colOff>
                <xdr:row>70</xdr:row>
                <xdr:rowOff>123825</xdr:rowOff>
              </to>
            </anchor>
          </controlPr>
        </control>
      </mc:Choice>
      <mc:Fallback>
        <control shapeId="2093" r:id="rId5" name="Ort"/>
      </mc:Fallback>
    </mc:AlternateContent>
    <mc:AlternateContent xmlns:mc="http://schemas.openxmlformats.org/markup-compatibility/2006">
      <mc:Choice Requires="x14">
        <control shapeId="2095" r:id="rId7" name="TextBox1">
          <controlPr defaultSize="0" autoLine="0" r:id="rId6">
            <anchor moveWithCells="1">
              <from>
                <xdr:col>3</xdr:col>
                <xdr:colOff>533400</xdr:colOff>
                <xdr:row>69</xdr:row>
                <xdr:rowOff>28575</xdr:rowOff>
              </from>
              <to>
                <xdr:col>5</xdr:col>
                <xdr:colOff>314325</xdr:colOff>
                <xdr:row>70</xdr:row>
                <xdr:rowOff>114300</xdr:rowOff>
              </to>
            </anchor>
          </controlPr>
        </control>
      </mc:Choice>
      <mc:Fallback>
        <control shapeId="2095" r:id="rId7" name="TextBox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L21"/>
  <sheetViews>
    <sheetView zoomScale="115" zoomScaleNormal="115" workbookViewId="0">
      <selection activeCell="C36" sqref="C36"/>
    </sheetView>
  </sheetViews>
  <sheetFormatPr baseColWidth="10" defaultRowHeight="15"/>
  <cols>
    <col min="1" max="1" width="30.140625" customWidth="1"/>
    <col min="2" max="2" width="13.5703125" bestFit="1" customWidth="1"/>
    <col min="3" max="3" width="13.42578125" bestFit="1" customWidth="1"/>
  </cols>
  <sheetData>
    <row r="1" spans="1:12" ht="26.25">
      <c r="A1" s="5" t="s">
        <v>15</v>
      </c>
    </row>
    <row r="2" spans="1:12">
      <c r="B2" s="9" t="s">
        <v>14</v>
      </c>
      <c r="C2" s="10" t="s">
        <v>13</v>
      </c>
    </row>
    <row r="3" spans="1:12">
      <c r="A3" s="11" t="s">
        <v>0</v>
      </c>
      <c r="B3" s="8">
        <v>0</v>
      </c>
      <c r="C3" s="7">
        <f>(100-B3)/100</f>
        <v>1</v>
      </c>
    </row>
    <row r="4" spans="1:12">
      <c r="A4" s="12" t="s">
        <v>1</v>
      </c>
      <c r="B4" s="8">
        <v>10</v>
      </c>
      <c r="C4" s="7">
        <f>(100-B4)/100</f>
        <v>0.9</v>
      </c>
    </row>
    <row r="5" spans="1:12">
      <c r="A5" s="12" t="s">
        <v>2</v>
      </c>
      <c r="B5" s="8">
        <v>20</v>
      </c>
      <c r="C5" s="7">
        <f>(100-B5)/100</f>
        <v>0.8</v>
      </c>
    </row>
    <row r="6" spans="1:12">
      <c r="A6" s="12" t="s">
        <v>16</v>
      </c>
      <c r="B6" s="8">
        <v>40</v>
      </c>
      <c r="C6" s="7">
        <f>(100-B6)/100</f>
        <v>0.6</v>
      </c>
    </row>
    <row r="8" spans="1:12">
      <c r="A8" s="12" t="s">
        <v>3</v>
      </c>
      <c r="B8" s="13">
        <f>'Calc de prestations'!H18</f>
        <v>1000</v>
      </c>
    </row>
    <row r="9" spans="1:12" ht="15.75" thickBot="1">
      <c r="A9" s="6"/>
      <c r="B9" s="1"/>
      <c r="C9" s="4"/>
      <c r="F9" s="3" t="s">
        <v>8</v>
      </c>
      <c r="H9" s="3" t="s">
        <v>8</v>
      </c>
      <c r="J9" s="3" t="s">
        <v>8</v>
      </c>
      <c r="L9" s="3" t="s">
        <v>8</v>
      </c>
    </row>
    <row r="10" spans="1:12" ht="16.5" thickTop="1" thickBot="1">
      <c r="A10" s="12" t="s">
        <v>4</v>
      </c>
      <c r="B10" s="15"/>
      <c r="C10" s="15">
        <f>IF((B8&lt;1501),1,0)</f>
        <v>1</v>
      </c>
      <c r="E10" s="17">
        <f>IF((C10=1),C10*B8,0)</f>
        <v>1000</v>
      </c>
      <c r="F10" s="17">
        <f>E10</f>
        <v>1000</v>
      </c>
      <c r="G10" s="17">
        <f>IF((C11=1),1500,0)</f>
        <v>0</v>
      </c>
      <c r="H10" s="17">
        <f>G10</f>
        <v>0</v>
      </c>
      <c r="I10" s="17">
        <f>IF((C12=1),1500,0)</f>
        <v>0</v>
      </c>
      <c r="J10" s="17">
        <f>I10</f>
        <v>0</v>
      </c>
      <c r="K10" s="17">
        <f>IF((C13=1),1500,0)</f>
        <v>0</v>
      </c>
      <c r="L10" s="17">
        <f>K10</f>
        <v>0</v>
      </c>
    </row>
    <row r="11" spans="1:12" ht="16.5" thickTop="1" thickBot="1">
      <c r="A11" s="12" t="s">
        <v>6</v>
      </c>
      <c r="B11" s="15" t="b">
        <f>AND(B8&gt;1500,B8&lt;3001)</f>
        <v>0</v>
      </c>
      <c r="C11" s="15">
        <f>IF((B11=TRUE),1,0)</f>
        <v>0</v>
      </c>
      <c r="E11" s="17">
        <v>0</v>
      </c>
      <c r="F11" s="14">
        <f>E11*C4</f>
        <v>0</v>
      </c>
      <c r="G11" s="17">
        <f>IF((C11=1),((B8-1500)*C11),0)</f>
        <v>0</v>
      </c>
      <c r="H11" s="17">
        <f>G11*C4</f>
        <v>0</v>
      </c>
      <c r="I11" s="17">
        <f>IF((C12=1),1500,0)</f>
        <v>0</v>
      </c>
      <c r="J11" s="17">
        <f>I11*C4</f>
        <v>0</v>
      </c>
      <c r="K11" s="17">
        <f>IF((C13=1),1500,0)</f>
        <v>0</v>
      </c>
      <c r="L11" s="17">
        <f>K11*C4</f>
        <v>0</v>
      </c>
    </row>
    <row r="12" spans="1:12" ht="16.5" thickTop="1" thickBot="1">
      <c r="A12" s="12" t="s">
        <v>7</v>
      </c>
      <c r="B12" s="15" t="b">
        <f>AND(B8&gt;3000,B8&lt;6001)</f>
        <v>0</v>
      </c>
      <c r="C12" s="15">
        <f>IF((B12=TRUE),1,0)</f>
        <v>0</v>
      </c>
      <c r="E12" s="17">
        <v>0</v>
      </c>
      <c r="F12" s="17">
        <f>E12*C5</f>
        <v>0</v>
      </c>
      <c r="G12" s="17">
        <v>0</v>
      </c>
      <c r="H12" s="17">
        <f>G12*C5</f>
        <v>0</v>
      </c>
      <c r="I12" s="17">
        <f>IF((C12=1),((B8-3000)*C12),0)</f>
        <v>0</v>
      </c>
      <c r="J12" s="17">
        <f>I12*C5</f>
        <v>0</v>
      </c>
      <c r="K12" s="17">
        <f>IF((C13=1),3000,0)</f>
        <v>0</v>
      </c>
      <c r="L12" s="17">
        <f>K12*C5</f>
        <v>0</v>
      </c>
    </row>
    <row r="13" spans="1:12" ht="16.5" thickTop="1" thickBot="1">
      <c r="A13" s="12" t="s">
        <v>5</v>
      </c>
      <c r="B13" s="15"/>
      <c r="C13" s="15">
        <f>IF((B8&gt;6000),1,0)</f>
        <v>0</v>
      </c>
      <c r="E13" s="17">
        <v>0</v>
      </c>
      <c r="F13" s="17">
        <f>E13*C6</f>
        <v>0</v>
      </c>
      <c r="G13" s="17">
        <v>0</v>
      </c>
      <c r="H13" s="17">
        <f>G13*C6</f>
        <v>0</v>
      </c>
      <c r="I13" s="17">
        <v>0</v>
      </c>
      <c r="J13" s="17">
        <f>I13*C6</f>
        <v>0</v>
      </c>
      <c r="K13" s="17">
        <f>IF((C13=1),((B8-6000)*C13),0)</f>
        <v>0</v>
      </c>
      <c r="L13" s="17">
        <f>K13*C6</f>
        <v>0</v>
      </c>
    </row>
    <row r="14" spans="1:12" s="4" customFormat="1" ht="15.75" thickTop="1">
      <c r="E14" s="17">
        <f t="shared" ref="E14:L14" si="0">SUM(E10:E13)</f>
        <v>1000</v>
      </c>
      <c r="F14" s="17">
        <f t="shared" si="0"/>
        <v>1000</v>
      </c>
      <c r="G14" s="17">
        <f t="shared" si="0"/>
        <v>0</v>
      </c>
      <c r="H14" s="17">
        <f t="shared" si="0"/>
        <v>0</v>
      </c>
      <c r="I14" s="17">
        <f t="shared" si="0"/>
        <v>0</v>
      </c>
      <c r="J14" s="17">
        <f t="shared" si="0"/>
        <v>0</v>
      </c>
      <c r="K14" s="17">
        <f t="shared" si="0"/>
        <v>0</v>
      </c>
      <c r="L14" s="17">
        <f t="shared" si="0"/>
        <v>0</v>
      </c>
    </row>
    <row r="16" spans="1:12">
      <c r="A16" s="12" t="s">
        <v>9</v>
      </c>
      <c r="B16" s="16">
        <f>E14+G14+I14+K14</f>
        <v>1000</v>
      </c>
    </row>
    <row r="17" spans="1:4">
      <c r="A17" s="12" t="s">
        <v>10</v>
      </c>
      <c r="B17" s="16">
        <f>F14+H14+J14+L14</f>
        <v>1000</v>
      </c>
    </row>
    <row r="18" spans="1:4">
      <c r="A18" s="6"/>
      <c r="B18" s="2"/>
      <c r="D18" s="2"/>
    </row>
    <row r="19" spans="1:4">
      <c r="A19" s="12" t="s">
        <v>11</v>
      </c>
      <c r="B19" s="16">
        <f>B16-B17</f>
        <v>0</v>
      </c>
    </row>
    <row r="20" spans="1:4">
      <c r="A20" s="12" t="s">
        <v>12</v>
      </c>
      <c r="B20" s="18">
        <f>B19/B16</f>
        <v>0</v>
      </c>
    </row>
    <row r="21" spans="1:4">
      <c r="A21" s="6"/>
    </row>
  </sheetData>
  <customSheetViews>
    <customSheetView guid="{35B8B0D7-C4B3-4CA4-9DF6-A7FECCB9ECC8}" scale="115">
      <selection activeCell="E4" sqref="E4"/>
      <pageMargins left="0.7" right="0.7" top="0.78740157499999996" bottom="0.78740157499999996" header="0.3" footer="0.3"/>
      <pageSetup paperSize="9" orientation="portrait" r:id="rId1"/>
    </customSheetView>
  </customSheetViews>
  <pageMargins left="0.7" right="0.7" top="0.78740157499999996" bottom="0.78740157499999996" header="0.3" footer="0.3"/>
  <pageSetup paperSize="9" orientation="portrait" r:id="rId2"/>
  <ignoredErrors>
    <ignoredError sqref="G10:G11 I10:I12 K10:K1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D2D549FCA62914BA3ACF92E01336AC9" ma:contentTypeVersion="17" ma:contentTypeDescription="Ein neues Dokument erstellen." ma:contentTypeScope="" ma:versionID="454b0110d919ced0a9a53cf0970b8a36">
  <xsd:schema xmlns:xsd="http://www.w3.org/2001/XMLSchema" xmlns:xs="http://www.w3.org/2001/XMLSchema" xmlns:p="http://schemas.microsoft.com/office/2006/metadata/properties" xmlns:ns2="fdf362b5-1443-43b9-be97-57d14c3e1dee" xmlns:ns3="86ab92d1-b877-42b4-8dcf-77d00129b17e" targetNamespace="http://schemas.microsoft.com/office/2006/metadata/properties" ma:root="true" ma:fieldsID="96df50498b626fa630856dd8f2e95455" ns2:_="" ns3:_="">
    <xsd:import namespace="fdf362b5-1443-43b9-be97-57d14c3e1dee"/>
    <xsd:import namespace="86ab92d1-b877-42b4-8dcf-77d00129b1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i556885b7ed4486db45a13f2f9333e4d"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f362b5-1443-43b9-be97-57d14c3e1d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a6df7af0-d495-44f6-ae92-7065b716967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i556885b7ed4486db45a13f2f9333e4d" ma:index="21" nillable="true" ma:taxonomy="true" ma:internalName="i556885b7ed4486db45a13f2f9333e4d" ma:taxonomyFieldName="DokumentenArt" ma:displayName="DokumentenArt" ma:default="28;#Standard|7c6844ad-1ab7-45b3-8461-91dc754eaaaf" ma:fieldId="{2556885b-7ed4-486d-b45a-13f2f9333e4d}" ma:sspId="a6df7af0-d495-44f6-ae92-7065b7169675" ma:termSetId="7d78b240-3f10-4d14-8966-0464049afb34" ma:anchorId="00000000-0000-0000-0000-000000000000" ma:open="fals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ab92d1-b877-42b4-8dcf-77d00129b17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197fabd-ea2d-48f6-9170-3aa981794be3}" ma:internalName="TaxCatchAll" ma:showField="CatchAllData" ma:web="86ab92d1-b877-42b4-8dcf-77d00129b17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df362b5-1443-43b9-be97-57d14c3e1dee">
      <Terms xmlns="http://schemas.microsoft.com/office/infopath/2007/PartnerControls"/>
    </lcf76f155ced4ddcb4097134ff3c332f>
    <TaxCatchAll xmlns="86ab92d1-b877-42b4-8dcf-77d00129b17e">
      <Value>28</Value>
    </TaxCatchAll>
    <i556885b7ed4486db45a13f2f9333e4d xmlns="fdf362b5-1443-43b9-be97-57d14c3e1dee">
      <Terms xmlns="http://schemas.microsoft.com/office/infopath/2007/PartnerControls">
        <TermInfo xmlns="http://schemas.microsoft.com/office/infopath/2007/PartnerControls">
          <TermName xmlns="http://schemas.microsoft.com/office/infopath/2007/PartnerControls">Standard</TermName>
          <TermId xmlns="http://schemas.microsoft.com/office/infopath/2007/PartnerControls">7c6844ad-1ab7-45b3-8461-91dc754eaaaf</TermId>
        </TermInfo>
      </Terms>
    </i556885b7ed4486db45a13f2f9333e4d>
  </documentManagement>
</p:properties>
</file>

<file path=customXml/itemProps1.xml><?xml version="1.0" encoding="utf-8"?>
<ds:datastoreItem xmlns:ds="http://schemas.openxmlformats.org/officeDocument/2006/customXml" ds:itemID="{496A2CCA-2A71-4B93-9C15-C83197693D06}"/>
</file>

<file path=customXml/itemProps2.xml><?xml version="1.0" encoding="utf-8"?>
<ds:datastoreItem xmlns:ds="http://schemas.openxmlformats.org/officeDocument/2006/customXml" ds:itemID="{D8037A8D-3275-4312-AB81-087C176DACA3}">
  <ds:schemaRefs>
    <ds:schemaRef ds:uri="http://schemas.microsoft.com/sharepoint/v3/contenttype/forms"/>
  </ds:schemaRefs>
</ds:datastoreItem>
</file>

<file path=customXml/itemProps3.xml><?xml version="1.0" encoding="utf-8"?>
<ds:datastoreItem xmlns:ds="http://schemas.openxmlformats.org/officeDocument/2006/customXml" ds:itemID="{F69F3409-450D-440B-8235-D637A803EB98}">
  <ds:schemaRefs>
    <ds:schemaRef ds:uri="http://schemas.microsoft.com/office/2006/metadata/properties"/>
    <ds:schemaRef ds:uri="http://schemas.microsoft.com/office/infopath/2007/PartnerControls"/>
    <ds:schemaRef ds:uri="fdf362b5-1443-43b9-be97-57d14c3e1dee"/>
    <ds:schemaRef ds:uri="86ab92d1-b877-42b4-8dcf-77d00129b17e"/>
  </ds:schemaRefs>
</ds:datastoreItem>
</file>

<file path=docMetadata/LabelInfo.xml><?xml version="1.0" encoding="utf-8"?>
<clbl:labelList xmlns:clbl="http://schemas.microsoft.com/office/2020/mipLabelMetadata">
  <clbl:label id="{6f57d82d-c344-4d8d-8817-49e8b5b5156d}" enabled="1" method="Standard" siteId="{4a8793f9-ac19-46e8-bb46-cd310ddd260b}"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Bienvenue</vt:lpstr>
      <vt:lpstr>Calc de prestations</vt:lpstr>
      <vt:lpstr>Rabattschlüssel</vt:lpstr>
      <vt:lpstr>'Calc de prestations'!Druckbereich</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Dominik Frei - Gebäudehülle Schweiz</dc:creator>
  <cp:lastModifiedBy>Oliver Burgermeister - Gebäudehülle Schweiz</cp:lastModifiedBy>
  <cp:lastPrinted>2023-09-28T08:54:44Z</cp:lastPrinted>
  <dcterms:created xsi:type="dcterms:W3CDTF">2014-08-12T14:07:41Z</dcterms:created>
  <dcterms:modified xsi:type="dcterms:W3CDTF">2026-01-21T08:37:45Z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0x010100ED2D549FCA62914BA3ACF92E01336AC9</vt:lpwstr>
  </property>
  <property fmtid="{D5CDD505-2E9C-101B-9397-08002B2CF9AE}" pid="4" name="DokumentenArt">
    <vt:lpwstr>28;#Standard|7c6844ad-1ab7-45b3-8461-91dc754eaaaf</vt:lpwstr>
  </property>
</Properties>
</file>